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filterPrivacy="1"/>
  <xr:revisionPtr revIDLastSave="0" documentId="8_{9C7677BC-AAB1-4ECB-9E26-7A63A06FDFBB}" xr6:coauthVersionLast="47" xr6:coauthVersionMax="47" xr10:uidLastSave="{00000000-0000-0000-0000-000000000000}"/>
  <bookViews>
    <workbookView xWindow="-108" yWindow="-108" windowWidth="23256" windowHeight="12576" activeTab="3"/>
  </bookViews>
  <sheets>
    <sheet name="sažetak" sheetId="15" r:id="rId1"/>
    <sheet name="OPĆI DIO-prihodi" sheetId="12" r:id="rId2"/>
    <sheet name="OPĆI DIO-RASHODI" sheetId="16" r:id="rId3"/>
    <sheet name="POSEBNI DIO" sheetId="10" r:id="rId4"/>
  </sheets>
  <definedNames>
    <definedName name="_GoBack" localSheetId="1">'OPĆI DIO-prihodi'!$B$30</definedName>
    <definedName name="_GoBack" localSheetId="2">'OPĆI DIO-RASHODI'!#REF!</definedName>
    <definedName name="_xlnm.Print_Area" localSheetId="2">'OPĆI DIO-RASHODI'!$A$1:$H$76</definedName>
    <definedName name="_xlnm.Print_Area" localSheetId="3">'POSEBNI DIO'!$A$1:$J$148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6" l="1"/>
  <c r="H60" i="16" s="1"/>
  <c r="G69" i="16"/>
  <c r="C4" i="16"/>
  <c r="F4" i="16"/>
  <c r="F75" i="16" s="1"/>
  <c r="F5" i="16"/>
  <c r="G5" i="16" s="1"/>
  <c r="F8" i="12"/>
  <c r="C56" i="16"/>
  <c r="C5" i="16"/>
  <c r="E5" i="16"/>
  <c r="E4" i="16" s="1"/>
  <c r="D56" i="16"/>
  <c r="D60" i="16"/>
  <c r="D5" i="16"/>
  <c r="D4" i="16" s="1"/>
  <c r="F17" i="15"/>
  <c r="G17" i="15"/>
  <c r="F18" i="15"/>
  <c r="G18" i="15"/>
  <c r="B19" i="15"/>
  <c r="C19" i="15"/>
  <c r="D19" i="15"/>
  <c r="E19" i="15"/>
  <c r="G19" i="15"/>
  <c r="D5" i="12"/>
  <c r="G71" i="16"/>
  <c r="G70" i="16"/>
  <c r="I66" i="10"/>
  <c r="H66" i="10"/>
  <c r="H65" i="10"/>
  <c r="H42" i="10"/>
  <c r="I42" i="10" s="1"/>
  <c r="H52" i="10"/>
  <c r="H142" i="10"/>
  <c r="H116" i="10"/>
  <c r="H113" i="10"/>
  <c r="I113" i="10" s="1"/>
  <c r="E102" i="10"/>
  <c r="F102" i="10"/>
  <c r="G102" i="10"/>
  <c r="H102" i="10"/>
  <c r="I102" i="10" s="1"/>
  <c r="I101" i="10"/>
  <c r="H104" i="10"/>
  <c r="F116" i="10"/>
  <c r="G116" i="10"/>
  <c r="G17" i="10"/>
  <c r="H129" i="10"/>
  <c r="H128" i="10"/>
  <c r="H148" i="10"/>
  <c r="I148" i="10" s="1"/>
  <c r="G148" i="10"/>
  <c r="F148" i="10"/>
  <c r="H141" i="10"/>
  <c r="J138" i="10"/>
  <c r="J139" i="10"/>
  <c r="J143" i="10"/>
  <c r="J145" i="10"/>
  <c r="J147" i="10"/>
  <c r="J149" i="10"/>
  <c r="I149" i="10"/>
  <c r="H144" i="10"/>
  <c r="H146" i="10"/>
  <c r="H137" i="10"/>
  <c r="H136" i="10"/>
  <c r="I107" i="10"/>
  <c r="I112" i="10"/>
  <c r="I114" i="10"/>
  <c r="I115" i="10"/>
  <c r="I103" i="10"/>
  <c r="I105" i="10"/>
  <c r="I100" i="10"/>
  <c r="H106" i="10"/>
  <c r="H94" i="10"/>
  <c r="H87" i="10" s="1"/>
  <c r="I97" i="10"/>
  <c r="H74" i="10"/>
  <c r="H63" i="10"/>
  <c r="H62" i="10" s="1"/>
  <c r="H57" i="10"/>
  <c r="G144" i="10"/>
  <c r="G142" i="10"/>
  <c r="G146" i="10"/>
  <c r="G137" i="10"/>
  <c r="G136" i="10"/>
  <c r="G129" i="10"/>
  <c r="G127" i="10" s="1"/>
  <c r="G111" i="10"/>
  <c r="G106" i="10"/>
  <c r="G104" i="10"/>
  <c r="G99" i="10"/>
  <c r="G94" i="10"/>
  <c r="G91" i="10"/>
  <c r="G88" i="10"/>
  <c r="G87" i="10" s="1"/>
  <c r="G81" i="10"/>
  <c r="G78" i="10"/>
  <c r="G66" i="10"/>
  <c r="G65" i="10"/>
  <c r="G61" i="10" s="1"/>
  <c r="G62" i="10"/>
  <c r="G52" i="10"/>
  <c r="G51" i="10"/>
  <c r="G50" i="10"/>
  <c r="G42" i="10"/>
  <c r="G39" i="10"/>
  <c r="G27" i="10"/>
  <c r="G12" i="10"/>
  <c r="G9" i="10"/>
  <c r="J10" i="10"/>
  <c r="J11" i="10"/>
  <c r="I11" i="10"/>
  <c r="E129" i="10"/>
  <c r="E128" i="10" s="1"/>
  <c r="I128" i="10" s="1"/>
  <c r="J122" i="10"/>
  <c r="E116" i="10"/>
  <c r="E113" i="10" s="1"/>
  <c r="E94" i="10"/>
  <c r="E99" i="10"/>
  <c r="E106" i="10"/>
  <c r="F81" i="10"/>
  <c r="E85" i="10"/>
  <c r="E81" i="10"/>
  <c r="I86" i="10"/>
  <c r="I84" i="10"/>
  <c r="E78" i="10"/>
  <c r="E65" i="10"/>
  <c r="F142" i="10"/>
  <c r="F146" i="10"/>
  <c r="F140" i="10" s="1"/>
  <c r="F144" i="10"/>
  <c r="I145" i="10"/>
  <c r="I143" i="10"/>
  <c r="F137" i="10"/>
  <c r="F136" i="10" s="1"/>
  <c r="F133" i="10" s="1"/>
  <c r="F132" i="10" s="1"/>
  <c r="E140" i="10"/>
  <c r="I138" i="10"/>
  <c r="E137" i="10"/>
  <c r="I135" i="10"/>
  <c r="E134" i="10"/>
  <c r="E132" i="10"/>
  <c r="F134" i="10"/>
  <c r="G134" i="10"/>
  <c r="H134" i="10"/>
  <c r="H133" i="10"/>
  <c r="H132" i="10" s="1"/>
  <c r="F129" i="10"/>
  <c r="F128" i="10"/>
  <c r="F127" i="10"/>
  <c r="J130" i="10"/>
  <c r="I130" i="10"/>
  <c r="H125" i="10"/>
  <c r="H124" i="10"/>
  <c r="H123" i="10" s="1"/>
  <c r="G125" i="10"/>
  <c r="G124" i="10"/>
  <c r="F125" i="10"/>
  <c r="F124" i="10" s="1"/>
  <c r="F123" i="10" s="1"/>
  <c r="E125" i="10"/>
  <c r="E124" i="10"/>
  <c r="H121" i="10"/>
  <c r="G121" i="10"/>
  <c r="F121" i="10"/>
  <c r="E121" i="10"/>
  <c r="I121" i="10" s="1"/>
  <c r="F111" i="10"/>
  <c r="F108" i="10" s="1"/>
  <c r="F94" i="10"/>
  <c r="F91" i="10"/>
  <c r="F106" i="10"/>
  <c r="F104" i="10"/>
  <c r="F99" i="10"/>
  <c r="I95" i="10"/>
  <c r="F88" i="10"/>
  <c r="I93" i="10"/>
  <c r="I92" i="10"/>
  <c r="F78" i="10"/>
  <c r="F74" i="10" s="1"/>
  <c r="I82" i="10"/>
  <c r="J46" i="10"/>
  <c r="J47" i="10"/>
  <c r="J48" i="10"/>
  <c r="J49" i="10"/>
  <c r="I79" i="10"/>
  <c r="H81" i="10"/>
  <c r="J81" i="10"/>
  <c r="I83" i="10"/>
  <c r="I80" i="10"/>
  <c r="F66" i="10"/>
  <c r="F65" i="10"/>
  <c r="F61" i="10" s="1"/>
  <c r="I71" i="10"/>
  <c r="I70" i="10"/>
  <c r="E66" i="10"/>
  <c r="E63" i="10"/>
  <c r="E62" i="10" s="1"/>
  <c r="E61" i="10" s="1"/>
  <c r="F63" i="10"/>
  <c r="F62" i="10"/>
  <c r="E57" i="10"/>
  <c r="I57" i="10" s="1"/>
  <c r="F52" i="10"/>
  <c r="F55" i="10"/>
  <c r="F59" i="10"/>
  <c r="F57" i="10"/>
  <c r="F42" i="10"/>
  <c r="I49" i="10"/>
  <c r="I48" i="10"/>
  <c r="I47" i="10"/>
  <c r="E42" i="10"/>
  <c r="F27" i="10"/>
  <c r="F17" i="10"/>
  <c r="I22" i="10"/>
  <c r="F12" i="10"/>
  <c r="G74" i="16"/>
  <c r="F73" i="16"/>
  <c r="G73" i="16"/>
  <c r="E73" i="16"/>
  <c r="E72" i="16" s="1"/>
  <c r="D73" i="16"/>
  <c r="D72" i="16"/>
  <c r="C73" i="16"/>
  <c r="C72" i="16" s="1"/>
  <c r="G68" i="16"/>
  <c r="G67" i="16"/>
  <c r="G66" i="16"/>
  <c r="G65" i="16"/>
  <c r="G64" i="16"/>
  <c r="G63" i="16"/>
  <c r="G62" i="16"/>
  <c r="H61" i="16"/>
  <c r="G59" i="16"/>
  <c r="F58" i="16"/>
  <c r="H58" i="16" s="1"/>
  <c r="C58" i="16"/>
  <c r="F57" i="16"/>
  <c r="H57" i="16" s="1"/>
  <c r="G55" i="16"/>
  <c r="G53" i="16"/>
  <c r="G52" i="16"/>
  <c r="H51" i="16"/>
  <c r="E51" i="16"/>
  <c r="E48" i="16"/>
  <c r="D51" i="16"/>
  <c r="D48" i="16" s="1"/>
  <c r="G50" i="16"/>
  <c r="F49" i="16"/>
  <c r="C49" i="16"/>
  <c r="C48" i="16" s="1"/>
  <c r="G47" i="16"/>
  <c r="H46" i="16"/>
  <c r="G44" i="16"/>
  <c r="G43" i="16"/>
  <c r="G42" i="16"/>
  <c r="G41" i="16"/>
  <c r="G40" i="16"/>
  <c r="H38" i="16"/>
  <c r="G38" i="16"/>
  <c r="F37" i="16"/>
  <c r="E37" i="16"/>
  <c r="H37" i="16" s="1"/>
  <c r="D37" i="16"/>
  <c r="C37" i="16"/>
  <c r="G37" i="16"/>
  <c r="G36" i="16"/>
  <c r="G35" i="16"/>
  <c r="G34" i="16"/>
  <c r="G33" i="16"/>
  <c r="G32" i="16"/>
  <c r="G31" i="16"/>
  <c r="G30" i="16"/>
  <c r="G29" i="16"/>
  <c r="G28" i="16"/>
  <c r="H27" i="16"/>
  <c r="G26" i="16"/>
  <c r="G25" i="16"/>
  <c r="G24" i="16"/>
  <c r="G23" i="16"/>
  <c r="G22" i="16"/>
  <c r="G21" i="16"/>
  <c r="G20" i="16"/>
  <c r="G19" i="16"/>
  <c r="G18" i="16"/>
  <c r="G17" i="16"/>
  <c r="H16" i="16"/>
  <c r="G16" i="16"/>
  <c r="G14" i="16"/>
  <c r="G13" i="16"/>
  <c r="G12" i="16"/>
  <c r="G11" i="16"/>
  <c r="H10" i="16"/>
  <c r="G9" i="16"/>
  <c r="G8" i="16"/>
  <c r="G7" i="16"/>
  <c r="H6" i="16"/>
  <c r="G39" i="12"/>
  <c r="G41" i="12"/>
  <c r="G43" i="12"/>
  <c r="D42" i="12"/>
  <c r="E42" i="12"/>
  <c r="H42" i="12" s="1"/>
  <c r="D40" i="12"/>
  <c r="E40" i="12"/>
  <c r="H40" i="12"/>
  <c r="D38" i="12"/>
  <c r="D37" i="12" s="1"/>
  <c r="E38" i="12"/>
  <c r="F38" i="12"/>
  <c r="G38" i="12" s="1"/>
  <c r="C42" i="12"/>
  <c r="G42" i="12" s="1"/>
  <c r="C40" i="12"/>
  <c r="G40" i="12"/>
  <c r="C38" i="12"/>
  <c r="G32" i="12"/>
  <c r="G34" i="12"/>
  <c r="G35" i="12"/>
  <c r="G36" i="12"/>
  <c r="D33" i="12"/>
  <c r="E33" i="12"/>
  <c r="H33" i="12" s="1"/>
  <c r="F33" i="12"/>
  <c r="G33" i="12" s="1"/>
  <c r="D31" i="12"/>
  <c r="D30" i="12"/>
  <c r="E31" i="12"/>
  <c r="E30" i="12" s="1"/>
  <c r="F31" i="12"/>
  <c r="C33" i="12"/>
  <c r="C30" i="12" s="1"/>
  <c r="C31" i="12"/>
  <c r="G22" i="15"/>
  <c r="F22" i="15"/>
  <c r="F6" i="15"/>
  <c r="G6" i="15"/>
  <c r="F8" i="15"/>
  <c r="G8" i="15"/>
  <c r="F9" i="15"/>
  <c r="G9" i="15"/>
  <c r="G5" i="15"/>
  <c r="F5" i="15"/>
  <c r="B36" i="15"/>
  <c r="B33" i="15"/>
  <c r="B32" i="15"/>
  <c r="B26" i="15"/>
  <c r="B10" i="15"/>
  <c r="B35" i="15" s="1"/>
  <c r="B37" i="15" s="1"/>
  <c r="B7" i="15"/>
  <c r="E36" i="15"/>
  <c r="F36" i="15" s="1"/>
  <c r="D36" i="15"/>
  <c r="C36" i="15"/>
  <c r="E33" i="15"/>
  <c r="F33" i="15" s="1"/>
  <c r="D33" i="15"/>
  <c r="C33" i="15"/>
  <c r="E32" i="15"/>
  <c r="G32" i="15" s="1"/>
  <c r="D32" i="15"/>
  <c r="C32" i="15"/>
  <c r="C26" i="15"/>
  <c r="D26" i="15" s="1"/>
  <c r="E26" i="15" s="1"/>
  <c r="E10" i="15"/>
  <c r="D10" i="15"/>
  <c r="D35" i="15" s="1"/>
  <c r="C10" i="15"/>
  <c r="C35" i="15" s="1"/>
  <c r="C37" i="15" s="1"/>
  <c r="E7" i="15"/>
  <c r="G7" i="15" s="1"/>
  <c r="D7" i="15"/>
  <c r="C7" i="15"/>
  <c r="C31" i="15"/>
  <c r="C34" i="15" s="1"/>
  <c r="H54" i="16"/>
  <c r="H12" i="16"/>
  <c r="G61" i="16"/>
  <c r="H73" i="16"/>
  <c r="F72" i="16"/>
  <c r="H72" i="16" s="1"/>
  <c r="H20" i="16"/>
  <c r="H49" i="16"/>
  <c r="H38" i="12"/>
  <c r="F37" i="12"/>
  <c r="H31" i="12"/>
  <c r="G31" i="12"/>
  <c r="J131" i="10"/>
  <c r="F34" i="10"/>
  <c r="G34" i="10"/>
  <c r="F36" i="10"/>
  <c r="G36" i="10"/>
  <c r="H27" i="10"/>
  <c r="J27" i="10" s="1"/>
  <c r="H17" i="10"/>
  <c r="J17" i="10" s="1"/>
  <c r="H12" i="10"/>
  <c r="J12" i="10" s="1"/>
  <c r="H9" i="10"/>
  <c r="J9" i="10" s="1"/>
  <c r="G8" i="10"/>
  <c r="G7" i="10" s="1"/>
  <c r="G6" i="10" s="1"/>
  <c r="G5" i="10" s="1"/>
  <c r="H111" i="10"/>
  <c r="H108" i="10" s="1"/>
  <c r="J108" i="10" s="1"/>
  <c r="E111" i="10"/>
  <c r="H88" i="10"/>
  <c r="J88" i="10" s="1"/>
  <c r="E88" i="10"/>
  <c r="I88" i="10" s="1"/>
  <c r="H59" i="10"/>
  <c r="J59" i="10" s="1"/>
  <c r="H55" i="10"/>
  <c r="J55" i="10"/>
  <c r="J52" i="10"/>
  <c r="E59" i="10"/>
  <c r="E55" i="10"/>
  <c r="E52" i="10"/>
  <c r="I52" i="10" s="1"/>
  <c r="F39" i="10"/>
  <c r="F35" i="10" s="1"/>
  <c r="H40" i="10"/>
  <c r="J40" i="10" s="1"/>
  <c r="H37" i="10"/>
  <c r="H36" i="10" s="1"/>
  <c r="E40" i="10"/>
  <c r="E39" i="10" s="1"/>
  <c r="E37" i="10"/>
  <c r="E34" i="10" s="1"/>
  <c r="E32" i="10"/>
  <c r="I32" i="10" s="1"/>
  <c r="E27" i="10"/>
  <c r="E17" i="10"/>
  <c r="I17" i="10" s="1"/>
  <c r="E12" i="10"/>
  <c r="E8" i="10" s="1"/>
  <c r="E7" i="10" s="1"/>
  <c r="E6" i="10" s="1"/>
  <c r="E5" i="10" s="1"/>
  <c r="E9" i="10"/>
  <c r="F31" i="10"/>
  <c r="G31" i="10"/>
  <c r="J31" i="10" s="1"/>
  <c r="F109" i="10"/>
  <c r="G7" i="12"/>
  <c r="G9" i="12"/>
  <c r="G10" i="12"/>
  <c r="G12" i="12"/>
  <c r="G15" i="12"/>
  <c r="G17" i="12"/>
  <c r="G20" i="12"/>
  <c r="G23" i="12"/>
  <c r="G25" i="12"/>
  <c r="G28" i="12"/>
  <c r="G29" i="12"/>
  <c r="D27" i="12"/>
  <c r="D26" i="12" s="1"/>
  <c r="E27" i="12"/>
  <c r="H27" i="12"/>
  <c r="F27" i="12"/>
  <c r="F26" i="12" s="1"/>
  <c r="D24" i="12"/>
  <c r="E24" i="12"/>
  <c r="F24" i="12"/>
  <c r="F21" i="12" s="1"/>
  <c r="D22" i="12"/>
  <c r="D21" i="12" s="1"/>
  <c r="E22" i="12"/>
  <c r="H22" i="12" s="1"/>
  <c r="F22" i="12"/>
  <c r="D19" i="12"/>
  <c r="D18" i="12" s="1"/>
  <c r="E19" i="12"/>
  <c r="E18" i="12"/>
  <c r="F19" i="12"/>
  <c r="F18" i="12" s="1"/>
  <c r="D16" i="12"/>
  <c r="E16" i="12"/>
  <c r="F16" i="12"/>
  <c r="H16" i="12" s="1"/>
  <c r="D14" i="12"/>
  <c r="D13" i="12"/>
  <c r="E14" i="12"/>
  <c r="F14" i="12"/>
  <c r="G14" i="12"/>
  <c r="D11" i="12"/>
  <c r="E11" i="12"/>
  <c r="F11" i="12"/>
  <c r="H11" i="12"/>
  <c r="D6" i="12"/>
  <c r="E6" i="12"/>
  <c r="E5" i="12"/>
  <c r="F6" i="12"/>
  <c r="G6" i="12" s="1"/>
  <c r="C16" i="12"/>
  <c r="C13" i="12" s="1"/>
  <c r="C14" i="12"/>
  <c r="G8" i="12"/>
  <c r="C6" i="12"/>
  <c r="C5" i="12" s="1"/>
  <c r="C19" i="12"/>
  <c r="C18" i="12"/>
  <c r="C24" i="12"/>
  <c r="C22" i="12"/>
  <c r="G22" i="12"/>
  <c r="C27" i="12"/>
  <c r="C26" i="12" s="1"/>
  <c r="I90" i="10"/>
  <c r="I96" i="10"/>
  <c r="I10" i="10"/>
  <c r="I13" i="10"/>
  <c r="I14" i="10"/>
  <c r="I15" i="10"/>
  <c r="I16" i="10"/>
  <c r="I18" i="10"/>
  <c r="I19" i="10"/>
  <c r="I20" i="10"/>
  <c r="I21" i="10"/>
  <c r="I24" i="10"/>
  <c r="I25" i="10"/>
  <c r="I26" i="10"/>
  <c r="I28" i="10"/>
  <c r="I29" i="10"/>
  <c r="I30" i="10"/>
  <c r="I33" i="10"/>
  <c r="I38" i="10"/>
  <c r="I41" i="10"/>
  <c r="I46" i="10"/>
  <c r="I53" i="10"/>
  <c r="I54" i="10"/>
  <c r="I56" i="10"/>
  <c r="I58" i="10"/>
  <c r="I60" i="10"/>
  <c r="I64" i="10"/>
  <c r="I67" i="10"/>
  <c r="I68" i="10"/>
  <c r="I69" i="10"/>
  <c r="I89" i="10"/>
  <c r="I117" i="10"/>
  <c r="I118" i="10"/>
  <c r="I120" i="10"/>
  <c r="I122" i="10"/>
  <c r="I126" i="10"/>
  <c r="I131" i="10"/>
  <c r="E36" i="10"/>
  <c r="E13" i="12"/>
  <c r="F13" i="12"/>
  <c r="G13" i="12" s="1"/>
  <c r="G11" i="12"/>
  <c r="H19" i="12"/>
  <c r="J125" i="10"/>
  <c r="I134" i="10"/>
  <c r="E31" i="10"/>
  <c r="I31" i="10" s="1"/>
  <c r="I44" i="10"/>
  <c r="J146" i="10"/>
  <c r="I45" i="10"/>
  <c r="J137" i="10"/>
  <c r="I137" i="10"/>
  <c r="J134" i="10"/>
  <c r="G113" i="10"/>
  <c r="J113" i="10" s="1"/>
  <c r="J57" i="10"/>
  <c r="J119" i="10"/>
  <c r="I125" i="10"/>
  <c r="J45" i="10"/>
  <c r="J32" i="10"/>
  <c r="E119" i="10"/>
  <c r="I129" i="10"/>
  <c r="H127" i="10"/>
  <c r="J127" i="10" s="1"/>
  <c r="J121" i="10"/>
  <c r="J77" i="10"/>
  <c r="I78" i="10"/>
  <c r="I81" i="10"/>
  <c r="I59" i="10"/>
  <c r="G35" i="10"/>
  <c r="F8" i="10"/>
  <c r="F7" i="10"/>
  <c r="F6" i="10" s="1"/>
  <c r="F5" i="10" s="1"/>
  <c r="H39" i="10"/>
  <c r="J39" i="10"/>
  <c r="J114" i="10"/>
  <c r="J37" i="10"/>
  <c r="H99" i="10"/>
  <c r="J99" i="10" s="1"/>
  <c r="J91" i="10"/>
  <c r="I12" i="10"/>
  <c r="I146" i="10"/>
  <c r="I43" i="10"/>
  <c r="J44" i="10"/>
  <c r="I119" i="10"/>
  <c r="I77" i="10"/>
  <c r="J76" i="10"/>
  <c r="E109" i="10"/>
  <c r="J144" i="10"/>
  <c r="I144" i="10"/>
  <c r="J43" i="10"/>
  <c r="J75" i="10"/>
  <c r="I75" i="10"/>
  <c r="J142" i="10"/>
  <c r="I142" i="10"/>
  <c r="H31" i="10"/>
  <c r="H8" i="10"/>
  <c r="J66" i="10"/>
  <c r="I55" i="10"/>
  <c r="I9" i="10"/>
  <c r="E127" i="10"/>
  <c r="I127" i="10" s="1"/>
  <c r="E74" i="10"/>
  <c r="I74" i="10"/>
  <c r="E87" i="10"/>
  <c r="G74" i="10"/>
  <c r="J74" i="10" s="1"/>
  <c r="I106" i="10"/>
  <c r="F51" i="10"/>
  <c r="F50" i="10" s="1"/>
  <c r="G133" i="10"/>
  <c r="G132" i="10"/>
  <c r="G128" i="10"/>
  <c r="J128" i="10" s="1"/>
  <c r="J78" i="10"/>
  <c r="I40" i="10"/>
  <c r="H51" i="10"/>
  <c r="I116" i="10"/>
  <c r="F113" i="10"/>
  <c r="J65" i="10"/>
  <c r="I65" i="10"/>
  <c r="F87" i="10"/>
  <c r="E133" i="10"/>
  <c r="I133" i="10"/>
  <c r="G123" i="10"/>
  <c r="J136" i="10"/>
  <c r="I136" i="10"/>
  <c r="E123" i="10"/>
  <c r="J8" i="10"/>
  <c r="I111" i="10"/>
  <c r="I91" i="10"/>
  <c r="I76" i="10"/>
  <c r="H50" i="10"/>
  <c r="J50" i="10" s="1"/>
  <c r="J51" i="10"/>
  <c r="J116" i="10"/>
  <c r="G27" i="16"/>
  <c r="G46" i="16"/>
  <c r="G45" i="16"/>
  <c r="F5" i="12"/>
  <c r="H8" i="12"/>
  <c r="G10" i="16"/>
  <c r="H5" i="16"/>
  <c r="G39" i="16"/>
  <c r="G6" i="16"/>
  <c r="H45" i="16"/>
  <c r="G51" i="16"/>
  <c r="E56" i="16"/>
  <c r="H39" i="16"/>
  <c r="G56" i="16"/>
  <c r="G60" i="16"/>
  <c r="H53" i="16"/>
  <c r="F19" i="15"/>
  <c r="F7" i="15"/>
  <c r="E35" i="15"/>
  <c r="D31" i="15"/>
  <c r="D34" i="15" s="1"/>
  <c r="C11" i="15"/>
  <c r="C23" i="15" s="1"/>
  <c r="F32" i="15"/>
  <c r="E11" i="15"/>
  <c r="E23" i="15" s="1"/>
  <c r="E31" i="15"/>
  <c r="E34" i="15" s="1"/>
  <c r="G31" i="15"/>
  <c r="H26" i="12"/>
  <c r="H14" i="12"/>
  <c r="C21" i="12"/>
  <c r="C37" i="12"/>
  <c r="H13" i="12"/>
  <c r="E26" i="12"/>
  <c r="H15" i="16"/>
  <c r="G15" i="16"/>
  <c r="F10" i="15"/>
  <c r="D37" i="15"/>
  <c r="B11" i="15"/>
  <c r="H56" i="16"/>
  <c r="B31" i="15"/>
  <c r="F48" i="16"/>
  <c r="G48" i="16" s="1"/>
  <c r="G57" i="16"/>
  <c r="G54" i="16"/>
  <c r="G5" i="12"/>
  <c r="G4" i="16"/>
  <c r="F26" i="15" l="1"/>
  <c r="G26" i="15"/>
  <c r="I123" i="10"/>
  <c r="J123" i="10"/>
  <c r="F11" i="15"/>
  <c r="B23" i="15"/>
  <c r="F23" i="15" s="1"/>
  <c r="F4" i="10"/>
  <c r="G26" i="12"/>
  <c r="I39" i="10"/>
  <c r="E35" i="10"/>
  <c r="G72" i="16"/>
  <c r="C75" i="16"/>
  <c r="G75" i="16" s="1"/>
  <c r="F141" i="10"/>
  <c r="G140" i="10"/>
  <c r="G141" i="10" s="1"/>
  <c r="J141" i="10" s="1"/>
  <c r="J87" i="10"/>
  <c r="I87" i="10"/>
  <c r="B34" i="15"/>
  <c r="F34" i="15" s="1"/>
  <c r="F31" i="15"/>
  <c r="G34" i="15"/>
  <c r="F4" i="12"/>
  <c r="H5" i="12"/>
  <c r="I8" i="10"/>
  <c r="E4" i="12"/>
  <c r="D4" i="12"/>
  <c r="D44" i="12" s="1"/>
  <c r="G21" i="12"/>
  <c r="I36" i="10"/>
  <c r="J36" i="10"/>
  <c r="H35" i="10"/>
  <c r="I62" i="10"/>
  <c r="J62" i="10"/>
  <c r="D75" i="16"/>
  <c r="G35" i="15"/>
  <c r="E37" i="15"/>
  <c r="F35" i="15"/>
  <c r="C4" i="12"/>
  <c r="C44" i="12" s="1"/>
  <c r="G18" i="12"/>
  <c r="H18" i="12"/>
  <c r="J132" i="10"/>
  <c r="I132" i="10"/>
  <c r="E75" i="16"/>
  <c r="H75" i="16" s="1"/>
  <c r="H4" i="16"/>
  <c r="H48" i="16"/>
  <c r="D11" i="15"/>
  <c r="G37" i="12"/>
  <c r="H6" i="12"/>
  <c r="G33" i="15"/>
  <c r="G27" i="12"/>
  <c r="G24" i="12"/>
  <c r="J133" i="10"/>
  <c r="I94" i="10"/>
  <c r="J148" i="10"/>
  <c r="J124" i="10"/>
  <c r="I27" i="10"/>
  <c r="E51" i="10"/>
  <c r="E50" i="10" s="1"/>
  <c r="I50" i="10" s="1"/>
  <c r="H7" i="10"/>
  <c r="J111" i="10"/>
  <c r="J63" i="10"/>
  <c r="H24" i="12"/>
  <c r="G19" i="12"/>
  <c r="E37" i="12"/>
  <c r="H37" i="12" s="1"/>
  <c r="F30" i="12"/>
  <c r="G58" i="16"/>
  <c r="E21" i="12"/>
  <c r="H21" i="12" s="1"/>
  <c r="G10" i="15"/>
  <c r="I124" i="10"/>
  <c r="I99" i="10"/>
  <c r="H140" i="10"/>
  <c r="G49" i="16"/>
  <c r="I141" i="10"/>
  <c r="G16" i="12"/>
  <c r="G36" i="15"/>
  <c r="H34" i="10"/>
  <c r="I37" i="10"/>
  <c r="I63" i="10"/>
  <c r="J129" i="10"/>
  <c r="J94" i="10"/>
  <c r="G30" i="12" l="1"/>
  <c r="H30" i="12"/>
  <c r="E44" i="12"/>
  <c r="G4" i="12"/>
  <c r="H4" i="12"/>
  <c r="F44" i="12"/>
  <c r="G37" i="15"/>
  <c r="F37" i="15"/>
  <c r="I140" i="10"/>
  <c r="J140" i="10"/>
  <c r="H6" i="10"/>
  <c r="I7" i="10"/>
  <c r="J7" i="10"/>
  <c r="D23" i="15"/>
  <c r="G23" i="15" s="1"/>
  <c r="G11" i="15"/>
  <c r="H61" i="10"/>
  <c r="G4" i="10"/>
  <c r="J34" i="10"/>
  <c r="I34" i="10"/>
  <c r="I35" i="10"/>
  <c r="J35" i="10"/>
  <c r="I51" i="10"/>
  <c r="E4" i="10"/>
  <c r="I61" i="10" l="1"/>
  <c r="J61" i="10"/>
  <c r="H5" i="10"/>
  <c r="H4" i="10" s="1"/>
  <c r="I6" i="10"/>
  <c r="J6" i="10"/>
  <c r="H44" i="12"/>
  <c r="G44" i="12"/>
  <c r="I4" i="10" l="1"/>
  <c r="J4" i="10"/>
</calcChain>
</file>

<file path=xl/sharedStrings.xml><?xml version="1.0" encoding="utf-8"?>
<sst xmlns="http://schemas.openxmlformats.org/spreadsheetml/2006/main" count="494" uniqueCount="295">
  <si>
    <t>BROJČANA OZNAKA I NAZIV</t>
  </si>
  <si>
    <t>IZVRŠENJE 2020</t>
  </si>
  <si>
    <t>1</t>
  </si>
  <si>
    <t xml:space="preserve">Program: </t>
  </si>
  <si>
    <t xml:space="preserve">AKTIVNOST: </t>
  </si>
  <si>
    <t>11001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</si>
  <si>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</si>
  <si>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</si>
  <si>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</si>
  <si>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</si>
  <si>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</si>
  <si>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</si>
  <si>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</si>
  <si>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</si>
  <si>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</si>
  <si>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</si>
  <si>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</si>
  <si>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</si>
  <si>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</si>
  <si>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</si>
  <si>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</si>
  <si>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</si>
  <si>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</si>
  <si>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</si>
  <si>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</si>
  <si>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</si>
  <si>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POSTROJENJA I OPREMA</t>
  </si>
  <si>
    <t>4221</t>
  </si>
  <si>
    <t>UREDSKA OPREMA I NAMJEŠTAJ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</si>
  <si>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</si>
  <si>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</si>
  <si>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</si>
  <si>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</si>
  <si>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</si>
  <si>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</si>
  <si>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</si>
  <si>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</si>
  <si>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</si>
  <si>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</si>
  <si>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</si>
  <si>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</si>
  <si>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</si>
  <si>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</si>
  <si>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</si>
  <si>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</si>
  <si>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</si>
  <si>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</si>
  <si>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</si>
  <si>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</si>
  <si>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</si>
  <si>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</si>
  <si>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</si>
  <si>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</si>
  <si>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</si>
  <si>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</si>
  <si>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</si>
  <si>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</si>
  <si>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</si>
  <si>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</si>
  <si>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</si>
  <si>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ČLANARINE</t>
  </si>
  <si>
    <t>MATERIJAL I SIROVINE</t>
  </si>
  <si>
    <t>ZDRAVSTVENE I VETERINARSKE USLUGE</t>
  </si>
  <si>
    <t>KNJIGE,UMJ.DJELA I OST.IZLOŽB.VRIJEDN.</t>
  </si>
  <si>
    <t>KNJIGE</t>
  </si>
  <si>
    <t>3722</t>
  </si>
  <si>
    <t>PRIJEVOZ UČENIKA</t>
  </si>
  <si>
    <t>IZVOR FINANCIRANJA</t>
  </si>
  <si>
    <t>6 = 5/2*100</t>
  </si>
  <si>
    <t>INDEKS 1</t>
  </si>
  <si>
    <t>INDEKS 2</t>
  </si>
  <si>
    <t xml:space="preserve">7 =5/4*100 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</si>
  <si>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</si>
  <si>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</si>
  <si>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</si>
  <si>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</si>
  <si>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</si>
  <si>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</si>
  <si>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</si>
  <si>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</si>
  <si>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</si>
  <si>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</si>
  <si>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</si>
  <si>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</si>
  <si>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</si>
  <si>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</si>
  <si>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</si>
  <si>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</si>
  <si>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</si>
  <si>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</si>
  <si>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</si>
  <si>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</si>
  <si>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</si>
  <si>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</si>
  <si>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</si>
  <si>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</si>
  <si>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</si>
  <si>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</si>
  <si>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</si>
  <si>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</si>
  <si>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</si>
  <si>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</si>
  <si>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</si>
  <si>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</si>
  <si>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</si>
  <si>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</si>
  <si>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</si>
  <si>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</si>
  <si>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</si>
  <si>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</si>
  <si>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</si>
  <si>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</si>
  <si>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</si>
  <si>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</si>
  <si>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</si>
  <si>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</si>
  <si>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</si>
  <si>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</si>
  <si>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</si>
  <si>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</si>
  <si>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</si>
  <si>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</si>
  <si>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</si>
  <si>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</si>
  <si>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</si>
  <si>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</si>
  <si>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</si>
  <si>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</si>
  <si>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</si>
  <si>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</si>
  <si>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</si>
  <si>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</si>
  <si>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</si>
  <si>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</si>
  <si>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</si>
  <si>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</si>
  <si>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</si>
  <si>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</si>
  <si>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</si>
  <si>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</si>
  <si>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</si>
  <si>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</si>
  <si>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</si>
  <si>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</si>
  <si>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</si>
  <si>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</si>
  <si>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</si>
  <si>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</si>
  <si>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</si>
  <si>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</si>
  <si>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</si>
  <si>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</si>
  <si>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</si>
  <si>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</si>
  <si>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</si>
  <si>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</si>
  <si>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</si>
  <si>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</si>
  <si>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</si>
  <si>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</si>
  <si>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</si>
  <si>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</si>
  <si>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</si>
  <si>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>55xxx</t>
  </si>
  <si>
    <t>32xxx</t>
  </si>
  <si>
    <t>MATERIJALNI RASHODI</t>
  </si>
  <si>
    <t>RASHODI POSLOVANJA</t>
  </si>
  <si>
    <t>FINANCIJSKI RASHODI</t>
  </si>
  <si>
    <t>NAKNADA GRAĐANIMA I KUĆANSTVIMA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</si>
  <si>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</si>
  <si>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</si>
  <si>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</si>
  <si>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</si>
  <si>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</si>
  <si>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</si>
  <si>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</si>
  <si>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</si>
  <si>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</si>
  <si>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</si>
  <si>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</si>
  <si>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</si>
  <si>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</si>
  <si>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</si>
  <si>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</si>
  <si>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</si>
  <si>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</si>
  <si>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</si>
  <si>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</si>
  <si>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</si>
  <si>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</si>
  <si>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</si>
  <si>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</si>
  <si>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</si>
  <si>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</si>
  <si>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</si>
  <si>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IZVORNI PLAN 2020</t>
  </si>
  <si>
    <t>TEKUĆI PLAN 2020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</si>
  <si>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</si>
  <si>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</si>
  <si>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</si>
  <si>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</si>
  <si>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</si>
  <si>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</si>
  <si>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</si>
  <si>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</si>
  <si>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</si>
  <si>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</si>
  <si>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</si>
  <si>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</si>
  <si>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</si>
  <si>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</si>
  <si>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</si>
  <si>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</si>
  <si>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</si>
  <si>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</si>
  <si>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 xml:space="preserve">
Izvršenje 2020. </t>
  </si>
  <si>
    <t xml:space="preserve">Ostvarenje 2020. </t>
  </si>
  <si>
    <t>OSTVARENJE/ IZVRŠENJE 2019</t>
  </si>
  <si>
    <t>OSTVARENJE/ IZVRŠENJE 2020</t>
  </si>
  <si>
    <t>Redovna djelatnost OŠ- minimalni standard</t>
  </si>
  <si>
    <t>A210101</t>
  </si>
  <si>
    <t>Materijalni rashodi OŠ po kriterijima</t>
  </si>
  <si>
    <t>IZVORNI PLAN 2021</t>
  </si>
  <si>
    <t>TEKUĆI PLAN 2021</t>
  </si>
  <si>
    <t>IZVRŠENJE 2021</t>
  </si>
  <si>
    <t>ZAKUPNINE I NAJAMNINE</t>
  </si>
  <si>
    <t>A210102</t>
  </si>
  <si>
    <t>Materijalni rashodi OŠ po stvarnom trošku</t>
  </si>
  <si>
    <t>A210104</t>
  </si>
  <si>
    <t>Plaće i drugi rashodi za zaposlene OŠ</t>
  </si>
  <si>
    <t>PLAĆE BRUTO</t>
  </si>
  <si>
    <t>OSTALI RASHODI ZA ZAPOSLENE</t>
  </si>
  <si>
    <t>DOPRINOSI NA PLAĆU</t>
  </si>
  <si>
    <t xml:space="preserve">PRIJEVOZ </t>
  </si>
  <si>
    <t>Redovna djelatnost OŠ- iznad standarda</t>
  </si>
  <si>
    <t>ZATEZNE KAMATE</t>
  </si>
  <si>
    <t>A210201</t>
  </si>
  <si>
    <t>Materijalni rashod OŠ po stavrnom trošku iznad standarda</t>
  </si>
  <si>
    <t>OST-NESPOMENUTI RASHODI POSLOVANJA</t>
  </si>
  <si>
    <t>PREMIJE OSIGURANJA</t>
  </si>
  <si>
    <t>Programi obrazovanja iznad standarda</t>
  </si>
  <si>
    <t>A230104</t>
  </si>
  <si>
    <t>Pomoćnici u nastavi</t>
  </si>
  <si>
    <t>RAHODI ZA USLUGE</t>
  </si>
  <si>
    <t>A230106</t>
  </si>
  <si>
    <t>Školska kuhinja</t>
  </si>
  <si>
    <t>RAHODI ZA MATERIJAL I ENERGIJU</t>
  </si>
  <si>
    <t>MATERIJAL I SIROVINE-G. PULA</t>
  </si>
  <si>
    <t>MATERIJAL I SIROVINE-G. VODNJAN</t>
  </si>
  <si>
    <t>MATERIJAL I SIROVINE- O.FAŽANA</t>
  </si>
  <si>
    <t>A230107</t>
  </si>
  <si>
    <t>Produženi boravak</t>
  </si>
  <si>
    <t>NAJNADE TROŠKOVA ZAPOSLENIMA</t>
  </si>
  <si>
    <t>NAKNADE ZA PRIJEVOZ</t>
  </si>
  <si>
    <t>A230115</t>
  </si>
  <si>
    <t>Ostali programi i projekti</t>
  </si>
  <si>
    <t>DOPRINOSI ZA OBAVEZNO ZDRAVSTVENO OSIGURANJE</t>
  </si>
  <si>
    <t>DOPRINOSI ZA OBAVEZNO ZDRAVSTVENO OSIGURANJE U SLUČAJU NEZAPOSLENOSTI</t>
  </si>
  <si>
    <t>UREDASKA OPREMA I NAMJEŠTAJ</t>
  </si>
  <si>
    <t>KNJIGE UMJ.DJELA I OST.IZLOŽ.VRIJEDNOSTI</t>
  </si>
  <si>
    <t>A230116</t>
  </si>
  <si>
    <t>Školski list,časopis i knjige</t>
  </si>
  <si>
    <t>NAKNADE GRAĐANIMA I KUĆANSTVIMA U NOVCU</t>
  </si>
  <si>
    <t>MZO</t>
  </si>
  <si>
    <t>A230184</t>
  </si>
  <si>
    <t>Zavičajna nastava</t>
  </si>
  <si>
    <t>A240101</t>
  </si>
  <si>
    <t>Investicijsko održavanje osnovnih škola</t>
  </si>
  <si>
    <t>Investicijsko održavanje OŠ-minimalni standard</t>
  </si>
  <si>
    <t>Kapitalna ulaganja u OŠ</t>
  </si>
  <si>
    <t>A240301</t>
  </si>
  <si>
    <t>Projektna dokumentacija OŠ</t>
  </si>
  <si>
    <t>OSTALA NEMATERIJALNA IMOVINA</t>
  </si>
  <si>
    <t>Opremanje u OŠ</t>
  </si>
  <si>
    <t>K240501</t>
  </si>
  <si>
    <t>Školski namještaj i oprema</t>
  </si>
  <si>
    <t>K240502</t>
  </si>
  <si>
    <t>Opremanje knjižnice</t>
  </si>
  <si>
    <t>Mozaik 4</t>
  </si>
  <si>
    <t>T910801</t>
  </si>
  <si>
    <t>Provedba projekta MOZAIK 4</t>
  </si>
  <si>
    <t>IŽ</t>
  </si>
  <si>
    <t>PLAĆE REDOVAN RAD</t>
  </si>
  <si>
    <t xml:space="preserve">IZVJEŠTAJ O IZVRŠENJU FINANCIJSKOG PLANA ZA 2021. GODINU 
PO PROGRAMSKOJ I  EKONOMSKOJ KLASIFIKACIJI I IZVORIMA FINANCIRANJA </t>
  </si>
  <si>
    <t>VL</t>
  </si>
  <si>
    <t>OŠ FAŽANA</t>
  </si>
  <si>
    <t xml:space="preserve">Izvršenje 2021. </t>
  </si>
  <si>
    <t>Izvorni plan 2021</t>
  </si>
  <si>
    <t>Tekući plan 2021</t>
  </si>
  <si>
    <t>IZVRŠENJE RASHODA I IZDATAKA ZA 2021.G.</t>
  </si>
  <si>
    <t>Rashodi za dodatna ulaganja na nefinancijsku imovinu</t>
  </si>
  <si>
    <t>dodatna ulaganja na građevinskim objektima</t>
  </si>
  <si>
    <t xml:space="preserve">
Izvršenje 2021. </t>
  </si>
  <si>
    <t>OSTVARENJE/ IZVRŠENJE 2021</t>
  </si>
  <si>
    <t>OSTVARENJE PRIHODA I PRIMITAKA ZA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</si>
</sst>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[$-1041A]#,##0.00;\-\ #,##0.00"/>
    <numFmt numFmtId="192" formatCode="#,##0.00\ _k_n"/>
  </numFmts>
  <fonts count="13" x14ac:knownFonts="1">
    <font>
      <sz val="10"/>
      <name val="Arial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readingOrder="1"/>
    </xf>
    <xf numFmtId="0" fontId="4" fillId="0" borderId="0" xfId="0" applyFont="1" applyAlignment="1" applyProtection="1">
      <alignment wrapText="1" readingOrder="1"/>
      <protection locked="0"/>
    </xf>
    <xf numFmtId="0" fontId="5" fillId="0" borderId="0" xfId="0" applyFont="1" applyAlignment="1">
      <alignment readingOrder="1"/>
    </xf>
    <xf numFmtId="0" fontId="1" fillId="0" borderId="0" xfId="0" applyFont="1" applyAlignment="1">
      <alignment readingOrder="1"/>
    </xf>
    <xf numFmtId="192" fontId="3" fillId="0" borderId="1" xfId="0" quotePrefix="1" applyNumberFormat="1" applyFont="1" applyFill="1" applyBorder="1" applyAlignment="1">
      <alignment horizontal="center" vertical="center" wrapText="1"/>
    </xf>
    <xf numFmtId="192" fontId="3" fillId="0" borderId="1" xfId="0" quotePrefix="1" applyNumberFormat="1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wrapText="1" readingOrder="1"/>
      <protection locked="0"/>
    </xf>
    <xf numFmtId="185" fontId="4" fillId="0" borderId="2" xfId="0" applyNumberFormat="1" applyFont="1" applyBorder="1" applyAlignment="1" applyProtection="1">
      <alignment wrapText="1" readingOrder="1"/>
      <protection locked="0"/>
    </xf>
    <xf numFmtId="192" fontId="7" fillId="0" borderId="1" xfId="0" applyNumberFormat="1" applyFont="1" applyFill="1" applyBorder="1" applyAlignment="1">
      <alignment horizontal="center" vertical="center" wrapText="1"/>
    </xf>
    <xf numFmtId="192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wrapText="1" readingOrder="1"/>
      <protection locked="0"/>
    </xf>
    <xf numFmtId="0" fontId="1" fillId="0" borderId="1" xfId="0" applyFont="1" applyBorder="1" applyAlignment="1">
      <alignment wrapText="1" readingOrder="1"/>
    </xf>
    <xf numFmtId="185" fontId="1" fillId="0" borderId="3" xfId="0" applyNumberFormat="1" applyFont="1" applyBorder="1" applyAlignment="1" applyProtection="1">
      <alignment wrapText="1" readingOrder="1"/>
      <protection locked="0"/>
    </xf>
    <xf numFmtId="185" fontId="1" fillId="0" borderId="2" xfId="0" applyNumberFormat="1" applyFont="1" applyBorder="1" applyAlignment="1" applyProtection="1">
      <alignment wrapText="1" readingOrder="1"/>
      <protection locked="0"/>
    </xf>
    <xf numFmtId="0" fontId="10" fillId="0" borderId="0" xfId="0" applyFont="1" applyBorder="1" applyAlignment="1">
      <alignment wrapText="1" readingOrder="1"/>
    </xf>
    <xf numFmtId="185" fontId="4" fillId="0" borderId="0" xfId="0" applyNumberFormat="1" applyFont="1" applyBorder="1" applyAlignment="1" applyProtection="1">
      <alignment wrapText="1" readingOrder="1"/>
      <protection locked="0"/>
    </xf>
    <xf numFmtId="192" fontId="8" fillId="0" borderId="1" xfId="0" applyNumberFormat="1" applyFont="1" applyFill="1" applyBorder="1" applyAlignment="1">
      <alignment horizontal="center" vertical="center"/>
    </xf>
    <xf numFmtId="185" fontId="1" fillId="0" borderId="4" xfId="0" applyNumberFormat="1" applyFont="1" applyBorder="1" applyAlignment="1" applyProtection="1">
      <alignment wrapText="1" readingOrder="1"/>
      <protection locked="0"/>
    </xf>
    <xf numFmtId="0" fontId="2" fillId="0" borderId="2" xfId="0" applyFont="1" applyBorder="1" applyAlignment="1" applyProtection="1">
      <alignment horizontal="center" wrapText="1" readingOrder="1"/>
      <protection locked="0"/>
    </xf>
    <xf numFmtId="192" fontId="1" fillId="0" borderId="1" xfId="0" applyNumberFormat="1" applyFont="1" applyFill="1" applyBorder="1" applyAlignment="1">
      <alignment horizontal="center" wrapText="1" readingOrder="1"/>
    </xf>
    <xf numFmtId="192" fontId="1" fillId="0" borderId="1" xfId="0" applyNumberFormat="1" applyFont="1" applyFill="1" applyBorder="1" applyAlignment="1">
      <alignment horizontal="center" readingOrder="1"/>
    </xf>
    <xf numFmtId="1" fontId="11" fillId="0" borderId="1" xfId="0" applyNumberFormat="1" applyFont="1" applyFill="1" applyBorder="1" applyAlignment="1">
      <alignment horizontal="center" wrapText="1" readingOrder="1"/>
    </xf>
    <xf numFmtId="1" fontId="11" fillId="0" borderId="1" xfId="0" quotePrefix="1" applyNumberFormat="1" applyFont="1" applyFill="1" applyBorder="1" applyAlignment="1">
      <alignment horizontal="center" wrapText="1" readingOrder="1"/>
    </xf>
    <xf numFmtId="192" fontId="11" fillId="0" borderId="1" xfId="0" quotePrefix="1" applyNumberFormat="1" applyFont="1" applyFill="1" applyBorder="1" applyAlignment="1">
      <alignment horizontal="center" wrapText="1" readingOrder="1"/>
    </xf>
    <xf numFmtId="192" fontId="11" fillId="0" borderId="1" xfId="0" quotePrefix="1" applyNumberFormat="1" applyFont="1" applyFill="1" applyBorder="1" applyAlignment="1">
      <alignment horizontal="center" readingOrder="1"/>
    </xf>
    <xf numFmtId="3" fontId="1" fillId="0" borderId="0" xfId="0" applyNumberFormat="1" applyFont="1" applyFill="1"/>
    <xf numFmtId="4" fontId="1" fillId="0" borderId="0" xfId="0" applyNumberFormat="1" applyFont="1" applyFill="1" applyAlignment="1">
      <alignment horizontal="right" wrapText="1"/>
    </xf>
    <xf numFmtId="192" fontId="1" fillId="0" borderId="0" xfId="0" applyNumberFormat="1" applyFont="1" applyFill="1" applyAlignment="1">
      <alignment horizontal="center" vertical="center" wrapText="1"/>
    </xf>
    <xf numFmtId="192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quotePrefix="1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vertical="center"/>
    </xf>
    <xf numFmtId="3" fontId="7" fillId="0" borderId="0" xfId="0" quotePrefix="1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horizontal="center" vertical="center"/>
    </xf>
    <xf numFmtId="3" fontId="7" fillId="0" borderId="0" xfId="0" quotePrefix="1" applyNumberFormat="1" applyFont="1" applyFill="1" applyAlignment="1">
      <alignment horizontal="center" vertical="center"/>
    </xf>
    <xf numFmtId="192" fontId="7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4" fontId="7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Fill="1"/>
    <xf numFmtId="3" fontId="7" fillId="0" borderId="0" xfId="0" quotePrefix="1" applyNumberFormat="1" applyFont="1" applyFill="1" applyAlignment="1">
      <alignment horizontal="left" vertical="center"/>
    </xf>
    <xf numFmtId="4" fontId="7" fillId="0" borderId="0" xfId="0" quotePrefix="1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 wrapText="1"/>
    </xf>
    <xf numFmtId="192" fontId="3" fillId="0" borderId="0" xfId="0" applyNumberFormat="1" applyFont="1" applyFill="1" applyAlignment="1">
      <alignment horizontal="center" vertical="center"/>
    </xf>
    <xf numFmtId="4" fontId="7" fillId="0" borderId="0" xfId="0" quotePrefix="1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center"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92" fontId="3" fillId="0" borderId="0" xfId="0" applyNumberFormat="1" applyFont="1" applyFill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3" fillId="0" borderId="1" xfId="0" quotePrefix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/>
    </xf>
    <xf numFmtId="0" fontId="10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192" fontId="7" fillId="4" borderId="1" xfId="0" applyNumberFormat="1" applyFont="1" applyFill="1" applyBorder="1" applyAlignment="1">
      <alignment horizontal="center" vertical="center" wrapText="1"/>
    </xf>
    <xf numFmtId="192" fontId="7" fillId="4" borderId="1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wrapText="1"/>
    </xf>
    <xf numFmtId="4" fontId="7" fillId="4" borderId="6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3" fontId="7" fillId="4" borderId="1" xfId="0" quotePrefix="1" applyNumberFormat="1" applyFont="1" applyFill="1" applyBorder="1" applyAlignment="1">
      <alignment horizontal="left" vertical="center"/>
    </xf>
    <xf numFmtId="3" fontId="7" fillId="4" borderId="1" xfId="0" quotePrefix="1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left" vertical="center" wrapText="1"/>
    </xf>
    <xf numFmtId="3" fontId="7" fillId="4" borderId="9" xfId="0" applyNumberFormat="1" applyFont="1" applyFill="1" applyBorder="1" applyAlignment="1">
      <alignment horizontal="left" vertical="center"/>
    </xf>
    <xf numFmtId="3" fontId="7" fillId="4" borderId="9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/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5" borderId="1" xfId="0" applyFont="1" applyFill="1" applyBorder="1" applyAlignment="1" applyProtection="1">
      <alignment horizontal="left" vertical="top" wrapText="1" readingOrder="1"/>
      <protection locked="0"/>
    </xf>
    <xf numFmtId="0" fontId="8" fillId="5" borderId="1" xfId="0" applyFont="1" applyFill="1" applyBorder="1" applyAlignment="1" applyProtection="1">
      <alignment vertical="top" wrapText="1" readingOrder="1"/>
      <protection locked="0"/>
    </xf>
    <xf numFmtId="0" fontId="8" fillId="5" borderId="1" xfId="0" applyFont="1" applyFill="1" applyBorder="1" applyAlignment="1" applyProtection="1">
      <alignment vertical="center" wrapText="1" readingOrder="1"/>
      <protection locked="0"/>
    </xf>
    <xf numFmtId="4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8" fillId="6" borderId="0" xfId="0" applyFont="1" applyFill="1"/>
    <xf numFmtId="0" fontId="7" fillId="2" borderId="1" xfId="0" applyFont="1" applyFill="1" applyBorder="1" applyAlignment="1" applyProtection="1">
      <alignment horizontal="left" vertical="center" wrapText="1" readingOrder="1"/>
      <protection locked="0"/>
    </xf>
    <xf numFmtId="0" fontId="7" fillId="2" borderId="1" xfId="0" applyFont="1" applyFill="1" applyBorder="1" applyAlignment="1" applyProtection="1">
      <alignment vertical="center" wrapText="1" readingOrder="1"/>
      <protection locked="0"/>
    </xf>
    <xf numFmtId="185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vertical="top" wrapText="1" readingOrder="1"/>
      <protection locked="0"/>
    </xf>
    <xf numFmtId="0" fontId="7" fillId="0" borderId="1" xfId="0" applyFont="1" applyBorder="1" applyAlignment="1" applyProtection="1">
      <alignment vertical="center" wrapText="1" readingOrder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8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85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 vertical="center"/>
    </xf>
    <xf numFmtId="4" fontId="7" fillId="4" borderId="6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/>
    </xf>
    <xf numFmtId="4" fontId="7" fillId="4" borderId="1" xfId="0" quotePrefix="1" applyNumberFormat="1" applyFont="1" applyFill="1" applyBorder="1" applyAlignment="1">
      <alignment horizontal="right" vertical="center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192" fontId="3" fillId="0" borderId="1" xfId="0" quotePrefix="1" applyNumberFormat="1" applyFont="1" applyFill="1" applyBorder="1" applyAlignment="1">
      <alignment horizontal="center" vertical="center" wrapText="1" readingOrder="1"/>
    </xf>
    <xf numFmtId="192" fontId="3" fillId="0" borderId="1" xfId="0" quotePrefix="1" applyNumberFormat="1" applyFont="1" applyFill="1" applyBorder="1" applyAlignment="1">
      <alignment horizontal="center" vertical="center" readingOrder="1"/>
    </xf>
    <xf numFmtId="0" fontId="3" fillId="0" borderId="0" xfId="0" applyFont="1" applyAlignment="1">
      <alignment vertical="center" readingOrder="1"/>
    </xf>
    <xf numFmtId="0" fontId="8" fillId="0" borderId="0" xfId="0" applyFont="1" applyBorder="1" applyAlignment="1" applyProtection="1">
      <alignment horizontal="left" vertical="top" wrapText="1" readingOrder="1"/>
      <protection locked="0"/>
    </xf>
    <xf numFmtId="0" fontId="8" fillId="0" borderId="0" xfId="0" applyFont="1" applyBorder="1" applyAlignment="1" applyProtection="1">
      <alignment horizontal="center" vertical="center" wrapText="1" readingOrder="1"/>
      <protection locked="0"/>
    </xf>
    <xf numFmtId="4" fontId="8" fillId="0" borderId="0" xfId="0" applyNumberFormat="1" applyFont="1" applyBorder="1" applyAlignment="1" applyProtection="1">
      <alignment horizontal="right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5" fontId="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1" xfId="0" quotePrefix="1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 readingOrder="1"/>
      <protection locked="0"/>
    </xf>
    <xf numFmtId="0" fontId="3" fillId="0" borderId="0" xfId="0" applyFont="1" applyAlignment="1">
      <alignment readingOrder="1"/>
    </xf>
    <xf numFmtId="0" fontId="6" fillId="0" borderId="11" xfId="0" applyFont="1" applyBorder="1" applyAlignment="1" applyProtection="1">
      <alignment wrapText="1" readingOrder="1"/>
      <protection locked="0"/>
    </xf>
    <xf numFmtId="0" fontId="3" fillId="0" borderId="0" xfId="0" applyFont="1" applyBorder="1" applyAlignment="1" applyProtection="1">
      <alignment horizontal="left" wrapText="1" readingOrder="1"/>
      <protection locked="0"/>
    </xf>
    <xf numFmtId="0" fontId="3" fillId="0" borderId="11" xfId="0" applyFont="1" applyBorder="1" applyAlignment="1" applyProtection="1">
      <alignment horizontal="left"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quotePrefix="1" applyNumberFormat="1" applyFont="1" applyFill="1" applyBorder="1" applyAlignment="1">
      <alignment horizontal="center" vertical="center" wrapText="1"/>
    </xf>
    <xf numFmtId="0" fontId="3" fillId="0" borderId="6" xfId="0" quotePrefix="1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1" fontId="3" fillId="0" borderId="5" xfId="0" quotePrefix="1" applyNumberFormat="1" applyFont="1" applyFill="1" applyBorder="1" applyAlignment="1">
      <alignment horizontal="center" vertical="center" wrapText="1"/>
    </xf>
    <xf numFmtId="1" fontId="3" fillId="0" borderId="6" xfId="0" quotePrefix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 readingOrder="1"/>
      <protection locked="0"/>
    </xf>
    <xf numFmtId="0" fontId="8" fillId="0" borderId="6" xfId="0" applyFont="1" applyBorder="1" applyAlignment="1">
      <alignment horizontal="center" vertical="center"/>
    </xf>
    <xf numFmtId="1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zoomScaleNormal="100" workbookViewId="0">
      <selection activeCell="P23" sqref="P23"/>
    </sheetView>
  </sheetViews>
  <sheetFormatPr defaultColWidth="9.109375" defaultRowHeight="13.2" x14ac:dyDescent="0.25"/>
  <cols>
    <col min="1" max="1" width="33.44140625" style="4" customWidth="1"/>
    <col min="2" max="4" width="15.44140625" style="4" bestFit="1" customWidth="1"/>
    <col min="5" max="5" width="15.33203125" style="4" customWidth="1"/>
    <col min="6" max="7" width="13.109375" style="4" customWidth="1"/>
    <col min="8" max="16384" width="9.109375" style="4"/>
  </cols>
  <sheetData>
    <row r="1" spans="1:7" s="1" customFormat="1" ht="26.85" customHeight="1" x14ac:dyDescent="0.25">
      <c r="A1" s="156" t="s">
        <v>169</v>
      </c>
      <c r="B1" s="156"/>
      <c r="C1" s="156"/>
      <c r="D1" s="156"/>
      <c r="E1" s="156"/>
      <c r="F1" s="156"/>
      <c r="G1" s="156"/>
    </row>
    <row r="2" spans="1:7" s="1" customFormat="1" ht="17.100000000000001" customHeight="1" x14ac:dyDescent="0.25">
      <c r="A2" s="151" t="s">
        <v>170</v>
      </c>
      <c r="B2" s="151"/>
      <c r="C2" s="152"/>
      <c r="D2" s="152"/>
      <c r="E2" s="152"/>
    </row>
    <row r="3" spans="1:7" s="143" customFormat="1" ht="39.6" x14ac:dyDescent="0.25">
      <c r="A3" s="140" t="s">
        <v>171</v>
      </c>
      <c r="B3" s="140" t="s">
        <v>218</v>
      </c>
      <c r="C3" s="140" t="s">
        <v>222</v>
      </c>
      <c r="D3" s="140" t="s">
        <v>223</v>
      </c>
      <c r="E3" s="140" t="s">
        <v>293</v>
      </c>
      <c r="F3" s="141" t="s">
        <v>74</v>
      </c>
      <c r="G3" s="142" t="s">
        <v>74</v>
      </c>
    </row>
    <row r="4" spans="1:7" s="3" customFormat="1" ht="12" x14ac:dyDescent="0.25">
      <c r="A4" s="19">
        <v>1</v>
      </c>
      <c r="B4" s="22">
        <v>2</v>
      </c>
      <c r="C4" s="23">
        <v>3</v>
      </c>
      <c r="D4" s="23">
        <v>4</v>
      </c>
      <c r="E4" s="23">
        <v>5</v>
      </c>
      <c r="F4" s="24" t="s">
        <v>75</v>
      </c>
      <c r="G4" s="25" t="s">
        <v>76</v>
      </c>
    </row>
    <row r="5" spans="1:7" x14ac:dyDescent="0.25">
      <c r="A5" s="7" t="s">
        <v>172</v>
      </c>
      <c r="B5" s="8">
        <v>7161373</v>
      </c>
      <c r="C5" s="8">
        <v>7211861</v>
      </c>
      <c r="D5" s="8">
        <v>7299578</v>
      </c>
      <c r="E5" s="8">
        <v>7451899</v>
      </c>
      <c r="F5" s="20">
        <f>E5/B5*100</f>
        <v>104.05684775810448</v>
      </c>
      <c r="G5" s="21">
        <f>E5/D5*100</f>
        <v>102.08670967006586</v>
      </c>
    </row>
    <row r="6" spans="1:7" ht="26.4" x14ac:dyDescent="0.25">
      <c r="A6" s="7" t="s">
        <v>173</v>
      </c>
      <c r="B6" s="8"/>
      <c r="C6" s="8"/>
      <c r="D6" s="8"/>
      <c r="E6" s="8"/>
      <c r="F6" s="20" t="e">
        <f t="shared" ref="F6:F11" si="0">E6/B6*100</f>
        <v>#DIV/0!</v>
      </c>
      <c r="G6" s="21" t="e">
        <f t="shared" ref="G6:G11" si="1">E6/D6*100</f>
        <v>#DIV/0!</v>
      </c>
    </row>
    <row r="7" spans="1:7" x14ac:dyDescent="0.25">
      <c r="A7" s="7" t="s">
        <v>174</v>
      </c>
      <c r="B7" s="8">
        <f>SUM(B5:B6)</f>
        <v>7161373</v>
      </c>
      <c r="C7" s="8">
        <f>SUM(C5:C6)</f>
        <v>7211861</v>
      </c>
      <c r="D7" s="8">
        <f>SUM(D5:D6)</f>
        <v>7299578</v>
      </c>
      <c r="E7" s="8">
        <f>SUM(E5:E6)</f>
        <v>7451899</v>
      </c>
      <c r="F7" s="20">
        <f t="shared" si="0"/>
        <v>104.05684775810448</v>
      </c>
      <c r="G7" s="21">
        <f t="shared" si="1"/>
        <v>102.08670967006586</v>
      </c>
    </row>
    <row r="8" spans="1:7" x14ac:dyDescent="0.25">
      <c r="A8" s="7" t="s">
        <v>175</v>
      </c>
      <c r="B8" s="8">
        <v>660254.37</v>
      </c>
      <c r="C8" s="8">
        <v>7046259.5899999999</v>
      </c>
      <c r="D8" s="8">
        <v>7048458.9900000002</v>
      </c>
      <c r="E8" s="8">
        <v>7286391</v>
      </c>
      <c r="F8" s="20">
        <f t="shared" si="0"/>
        <v>1103.5733091777945</v>
      </c>
      <c r="G8" s="21">
        <f t="shared" si="1"/>
        <v>103.37565998947522</v>
      </c>
    </row>
    <row r="9" spans="1:7" ht="26.4" x14ac:dyDescent="0.25">
      <c r="A9" s="7" t="s">
        <v>176</v>
      </c>
      <c r="B9" s="8">
        <v>1249201.54</v>
      </c>
      <c r="C9" s="8">
        <v>253318.37</v>
      </c>
      <c r="D9" s="8">
        <v>253318.37</v>
      </c>
      <c r="E9" s="8">
        <v>176036</v>
      </c>
      <c r="F9" s="20">
        <f t="shared" si="0"/>
        <v>14.091881442925533</v>
      </c>
      <c r="G9" s="21">
        <f t="shared" si="1"/>
        <v>69.491999336645023</v>
      </c>
    </row>
    <row r="10" spans="1:7" x14ac:dyDescent="0.25">
      <c r="A10" s="7" t="s">
        <v>134</v>
      </c>
      <c r="B10" s="8">
        <f>SUM(B8:B9)</f>
        <v>1909455.9100000001</v>
      </c>
      <c r="C10" s="8">
        <f>SUM(C8:C9)</f>
        <v>7299577.96</v>
      </c>
      <c r="D10" s="8">
        <f>SUM(D8:D9)</f>
        <v>7301777.3600000003</v>
      </c>
      <c r="E10" s="8">
        <f>SUM(E8:E9)</f>
        <v>7462427</v>
      </c>
      <c r="F10" s="20">
        <f t="shared" si="0"/>
        <v>390.8143131725937</v>
      </c>
      <c r="G10" s="21">
        <f t="shared" si="1"/>
        <v>102.20014432212159</v>
      </c>
    </row>
    <row r="11" spans="1:7" x14ac:dyDescent="0.25">
      <c r="A11" s="7" t="s">
        <v>177</v>
      </c>
      <c r="B11" s="8">
        <f>B7-B10</f>
        <v>5251917.09</v>
      </c>
      <c r="C11" s="8">
        <f>C7-C10</f>
        <v>-87716.959999999963</v>
      </c>
      <c r="D11" s="8">
        <f>D7-D10</f>
        <v>-2199.3600000003353</v>
      </c>
      <c r="E11" s="8">
        <f>E7-E10</f>
        <v>-10528</v>
      </c>
      <c r="F11" s="20">
        <f t="shared" si="0"/>
        <v>-0.20046013331105347</v>
      </c>
      <c r="G11" s="21">
        <f t="shared" si="1"/>
        <v>478.68470827869902</v>
      </c>
    </row>
    <row r="12" spans="1:7" ht="409.6" hidden="1" customHeight="1" x14ac:dyDescent="0.25"/>
    <row r="13" spans="1:7" ht="16.2" customHeight="1" x14ac:dyDescent="0.25"/>
    <row r="14" spans="1:7" s="1" customFormat="1" ht="17.100000000000001" hidden="1" customHeight="1" x14ac:dyDescent="0.25">
      <c r="A14" s="153" t="s">
        <v>178</v>
      </c>
      <c r="B14" s="153"/>
      <c r="C14" s="153"/>
      <c r="D14" s="153"/>
      <c r="E14" s="153"/>
    </row>
    <row r="15" spans="1:7" s="143" customFormat="1" ht="39.6" hidden="1" x14ac:dyDescent="0.25">
      <c r="A15" s="140" t="s">
        <v>171</v>
      </c>
      <c r="B15" s="140" t="s">
        <v>217</v>
      </c>
      <c r="C15" s="140" t="s">
        <v>195</v>
      </c>
      <c r="D15" s="140" t="s">
        <v>196</v>
      </c>
      <c r="E15" s="140" t="s">
        <v>218</v>
      </c>
      <c r="F15" s="141" t="s">
        <v>74</v>
      </c>
      <c r="G15" s="142" t="s">
        <v>74</v>
      </c>
    </row>
    <row r="16" spans="1:7" s="3" customFormat="1" ht="12" hidden="1" x14ac:dyDescent="0.25">
      <c r="A16" s="19">
        <v>1</v>
      </c>
      <c r="B16" s="22">
        <v>2</v>
      </c>
      <c r="C16" s="23">
        <v>3</v>
      </c>
      <c r="D16" s="23">
        <v>4</v>
      </c>
      <c r="E16" s="23">
        <v>5</v>
      </c>
      <c r="F16" s="24" t="s">
        <v>75</v>
      </c>
      <c r="G16" s="25" t="s">
        <v>76</v>
      </c>
    </row>
    <row r="17" spans="1:7" ht="26.4" hidden="1" x14ac:dyDescent="0.25">
      <c r="A17" s="7" t="s">
        <v>179</v>
      </c>
      <c r="B17" s="8"/>
      <c r="C17" s="8"/>
      <c r="D17" s="8"/>
      <c r="E17" s="8"/>
      <c r="F17" s="20" t="e">
        <f>E17/B17*100</f>
        <v>#DIV/0!</v>
      </c>
      <c r="G17" s="21" t="e">
        <f>E17/D17*100</f>
        <v>#DIV/0!</v>
      </c>
    </row>
    <row r="18" spans="1:7" ht="26.4" hidden="1" x14ac:dyDescent="0.25">
      <c r="A18" s="7" t="s">
        <v>180</v>
      </c>
      <c r="B18" s="8"/>
      <c r="C18" s="8"/>
      <c r="D18" s="8"/>
      <c r="E18" s="8"/>
      <c r="F18" s="20" t="e">
        <f>E18/B18*100</f>
        <v>#DIV/0!</v>
      </c>
      <c r="G18" s="21" t="e">
        <f>E18/D18*100</f>
        <v>#DIV/0!</v>
      </c>
    </row>
    <row r="19" spans="1:7" hidden="1" x14ac:dyDescent="0.25">
      <c r="A19" s="7" t="s">
        <v>181</v>
      </c>
      <c r="B19" s="8">
        <f>B17-B18</f>
        <v>0</v>
      </c>
      <c r="C19" s="8">
        <f>C17-C18</f>
        <v>0</v>
      </c>
      <c r="D19" s="8">
        <f>D17-D18</f>
        <v>0</v>
      </c>
      <c r="E19" s="8">
        <f>E17-E18</f>
        <v>0</v>
      </c>
      <c r="F19" s="20" t="e">
        <f>E19/B19*100</f>
        <v>#DIV/0!</v>
      </c>
      <c r="G19" s="21" t="e">
        <f>E19/D19*100</f>
        <v>#DIV/0!</v>
      </c>
    </row>
    <row r="20" spans="1:7" x14ac:dyDescent="0.25">
      <c r="A20" s="2"/>
      <c r="B20" s="2"/>
      <c r="C20" s="2"/>
      <c r="D20" s="2"/>
      <c r="E20" s="2"/>
    </row>
    <row r="21" spans="1:7" s="1" customFormat="1" ht="18" customHeight="1" x14ac:dyDescent="0.25">
      <c r="A21" s="154" t="s">
        <v>190</v>
      </c>
      <c r="B21" s="154"/>
      <c r="C21" s="154"/>
      <c r="D21" s="154"/>
      <c r="E21" s="11"/>
    </row>
    <row r="22" spans="1:7" ht="39.6" x14ac:dyDescent="0.25">
      <c r="A22" s="12" t="s">
        <v>191</v>
      </c>
      <c r="B22" s="8"/>
      <c r="C22" s="8"/>
      <c r="D22" s="8"/>
      <c r="E22" s="8">
        <v>96992</v>
      </c>
      <c r="F22" s="20" t="e">
        <f>E22/B22*100</f>
        <v>#DIV/0!</v>
      </c>
      <c r="G22" s="21" t="e">
        <f>E22/D22*100</f>
        <v>#DIV/0!</v>
      </c>
    </row>
    <row r="23" spans="1:7" ht="39.6" x14ac:dyDescent="0.25">
      <c r="A23" s="12" t="s">
        <v>192</v>
      </c>
      <c r="B23" s="18">
        <f>B11+B19+B22</f>
        <v>5251917.09</v>
      </c>
      <c r="C23" s="18">
        <f>C11+C19+C22</f>
        <v>-87716.959999999963</v>
      </c>
      <c r="D23" s="18">
        <f>D11+D19+D22</f>
        <v>-2199.3600000003353</v>
      </c>
      <c r="E23" s="18">
        <f>E11+E19+E22</f>
        <v>86464</v>
      </c>
      <c r="F23" s="20">
        <f>E23/B23*100</f>
        <v>1.646332158682269</v>
      </c>
      <c r="G23" s="21">
        <f>E23/D23*100</f>
        <v>-3931.3254765016559</v>
      </c>
    </row>
    <row r="24" spans="1:7" ht="14.25" customHeight="1" x14ac:dyDescent="0.25"/>
    <row r="25" spans="1:7" s="1" customFormat="1" ht="18" customHeight="1" x14ac:dyDescent="0.25">
      <c r="A25" s="154" t="s">
        <v>193</v>
      </c>
      <c r="B25" s="154"/>
      <c r="C25" s="155"/>
      <c r="D25" s="155"/>
      <c r="E25" s="155"/>
    </row>
    <row r="26" spans="1:7" ht="26.4" x14ac:dyDescent="0.25">
      <c r="A26" s="12" t="s">
        <v>194</v>
      </c>
      <c r="B26" s="13">
        <f>SUM(B22:D22)</f>
        <v>0</v>
      </c>
      <c r="C26" s="13">
        <f>SUM(C22:E22)</f>
        <v>96992</v>
      </c>
      <c r="D26" s="14">
        <f>C26-C22</f>
        <v>96992</v>
      </c>
      <c r="E26" s="14">
        <f>D26-D22</f>
        <v>96992</v>
      </c>
      <c r="F26" s="20" t="e">
        <f>E26/B26*100</f>
        <v>#DIV/0!</v>
      </c>
      <c r="G26" s="21">
        <f>E26/D26*100</f>
        <v>100</v>
      </c>
    </row>
    <row r="27" spans="1:7" x14ac:dyDescent="0.25">
      <c r="A27" s="15"/>
      <c r="B27" s="16"/>
      <c r="C27" s="16"/>
      <c r="D27" s="16"/>
      <c r="E27" s="16"/>
    </row>
    <row r="28" spans="1:7" s="1" customFormat="1" ht="17.100000000000001" customHeight="1" x14ac:dyDescent="0.25">
      <c r="A28" s="151" t="s">
        <v>182</v>
      </c>
      <c r="B28" s="151"/>
      <c r="C28" s="152"/>
      <c r="D28" s="152"/>
      <c r="E28" s="152"/>
    </row>
    <row r="29" spans="1:7" s="143" customFormat="1" ht="39.6" x14ac:dyDescent="0.25">
      <c r="A29" s="140" t="s">
        <v>171</v>
      </c>
      <c r="B29" s="140" t="s">
        <v>218</v>
      </c>
      <c r="C29" s="140" t="s">
        <v>222</v>
      </c>
      <c r="D29" s="140" t="s">
        <v>223</v>
      </c>
      <c r="E29" s="140" t="s">
        <v>293</v>
      </c>
      <c r="F29" s="141" t="s">
        <v>74</v>
      </c>
      <c r="G29" s="142" t="s">
        <v>74</v>
      </c>
    </row>
    <row r="30" spans="1:7" s="3" customFormat="1" ht="12" x14ac:dyDescent="0.25">
      <c r="A30" s="19">
        <v>1</v>
      </c>
      <c r="B30" s="22">
        <v>2</v>
      </c>
      <c r="C30" s="23">
        <v>3</v>
      </c>
      <c r="D30" s="23">
        <v>4</v>
      </c>
      <c r="E30" s="23">
        <v>5</v>
      </c>
      <c r="F30" s="24" t="s">
        <v>75</v>
      </c>
      <c r="G30" s="25" t="s">
        <v>76</v>
      </c>
    </row>
    <row r="31" spans="1:7" x14ac:dyDescent="0.25">
      <c r="A31" s="7" t="s">
        <v>183</v>
      </c>
      <c r="B31" s="8">
        <f>SUM(B7)</f>
        <v>7161373</v>
      </c>
      <c r="C31" s="8">
        <f>SUM(C7)</f>
        <v>7211861</v>
      </c>
      <c r="D31" s="8">
        <f>SUM(D7)</f>
        <v>7299578</v>
      </c>
      <c r="E31" s="8">
        <f>SUM(E7)</f>
        <v>7451899</v>
      </c>
      <c r="F31" s="20">
        <f t="shared" ref="F31:F37" si="2">E31/B31*100</f>
        <v>104.05684775810448</v>
      </c>
      <c r="G31" s="21">
        <f t="shared" ref="G31:G37" si="3">E31/D31*100</f>
        <v>102.08670967006586</v>
      </c>
    </row>
    <row r="32" spans="1:7" x14ac:dyDescent="0.25">
      <c r="A32" s="7" t="s">
        <v>184</v>
      </c>
      <c r="B32" s="8">
        <f>SUM(B22)</f>
        <v>0</v>
      </c>
      <c r="C32" s="8">
        <f>SUM(C22)</f>
        <v>0</v>
      </c>
      <c r="D32" s="8">
        <f>SUM(D22)</f>
        <v>0</v>
      </c>
      <c r="E32" s="8">
        <f>SUM(E22)</f>
        <v>96992</v>
      </c>
      <c r="F32" s="20" t="e">
        <f t="shared" si="2"/>
        <v>#DIV/0!</v>
      </c>
      <c r="G32" s="21" t="e">
        <f t="shared" si="3"/>
        <v>#DIV/0!</v>
      </c>
    </row>
    <row r="33" spans="1:7" ht="26.4" x14ac:dyDescent="0.25">
      <c r="A33" s="7" t="s">
        <v>185</v>
      </c>
      <c r="B33" s="8">
        <f>SUM(B17)</f>
        <v>0</v>
      </c>
      <c r="C33" s="8">
        <f>SUM(C17)</f>
        <v>0</v>
      </c>
      <c r="D33" s="8">
        <f>SUM(D17)</f>
        <v>0</v>
      </c>
      <c r="E33" s="8">
        <f>SUM(E17)</f>
        <v>0</v>
      </c>
      <c r="F33" s="20" t="e">
        <f t="shared" si="2"/>
        <v>#DIV/0!</v>
      </c>
      <c r="G33" s="21" t="e">
        <f t="shared" si="3"/>
        <v>#DIV/0!</v>
      </c>
    </row>
    <row r="34" spans="1:7" x14ac:dyDescent="0.25">
      <c r="A34" s="7" t="s">
        <v>186</v>
      </c>
      <c r="B34" s="8">
        <f>SUM(B31:B33)</f>
        <v>7161373</v>
      </c>
      <c r="C34" s="8">
        <f>SUM(C31:C33)</f>
        <v>7211861</v>
      </c>
      <c r="D34" s="8">
        <f>SUM(D31:D33)</f>
        <v>7299578</v>
      </c>
      <c r="E34" s="8">
        <f>SUM(E31:E33)</f>
        <v>7548891</v>
      </c>
      <c r="F34" s="20">
        <f t="shared" si="2"/>
        <v>105.41122491455199</v>
      </c>
      <c r="G34" s="21">
        <f t="shared" si="3"/>
        <v>103.41544401607874</v>
      </c>
    </row>
    <row r="35" spans="1:7" x14ac:dyDescent="0.25">
      <c r="A35" s="7" t="s">
        <v>187</v>
      </c>
      <c r="B35" s="8">
        <f>SUM(B10)</f>
        <v>1909455.9100000001</v>
      </c>
      <c r="C35" s="8">
        <f>SUM(C10)</f>
        <v>7299577.96</v>
      </c>
      <c r="D35" s="8">
        <f>SUM(D10)</f>
        <v>7301777.3600000003</v>
      </c>
      <c r="E35" s="8">
        <f>SUM(E10)</f>
        <v>7462427</v>
      </c>
      <c r="F35" s="20">
        <f t="shared" si="2"/>
        <v>390.8143131725937</v>
      </c>
      <c r="G35" s="21">
        <f t="shared" si="3"/>
        <v>102.20014432212159</v>
      </c>
    </row>
    <row r="36" spans="1:7" ht="26.4" x14ac:dyDescent="0.25">
      <c r="A36" s="7" t="s">
        <v>188</v>
      </c>
      <c r="B36" s="8">
        <f>SUM(B18)</f>
        <v>0</v>
      </c>
      <c r="C36" s="8">
        <f>SUM(C18)</f>
        <v>0</v>
      </c>
      <c r="D36" s="8">
        <f>SUM(D18)</f>
        <v>0</v>
      </c>
      <c r="E36" s="8">
        <f>SUM(E18)</f>
        <v>0</v>
      </c>
      <c r="F36" s="20" t="e">
        <f t="shared" si="2"/>
        <v>#DIV/0!</v>
      </c>
      <c r="G36" s="21" t="e">
        <f t="shared" si="3"/>
        <v>#DIV/0!</v>
      </c>
    </row>
    <row r="37" spans="1:7" x14ac:dyDescent="0.25">
      <c r="A37" s="7" t="s">
        <v>189</v>
      </c>
      <c r="B37" s="8">
        <f>SUM(B35:B36)</f>
        <v>1909455.9100000001</v>
      </c>
      <c r="C37" s="8">
        <f>SUM(C35:C36)</f>
        <v>7299577.96</v>
      </c>
      <c r="D37" s="8">
        <f>SUM(D35:D36)</f>
        <v>7301777.3600000003</v>
      </c>
      <c r="E37" s="8">
        <f>SUM(E35:E36)</f>
        <v>7462427</v>
      </c>
      <c r="F37" s="20">
        <f t="shared" si="2"/>
        <v>390.8143131725937</v>
      </c>
      <c r="G37" s="21">
        <f t="shared" si="3"/>
        <v>102.20014432212159</v>
      </c>
    </row>
    <row r="38" spans="1:7" ht="409.6" hidden="1" customHeight="1" x14ac:dyDescent="0.25"/>
  </sheetData>
  <mergeCells count="6">
    <mergeCell ref="A2:E2"/>
    <mergeCell ref="A14:E14"/>
    <mergeCell ref="A21:D21"/>
    <mergeCell ref="A25:E25"/>
    <mergeCell ref="A28:E28"/>
    <mergeCell ref="A1:G1"/>
  </mergeCells>
  <pageMargins left="0.59055118110236227" right="0.59055118110236227" top="0.59055118110236227" bottom="0.59055118110236227" header="0.59055118110236227" footer="0.59055118110236227"/>
  <pageSetup paperSize="9" scale="76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opLeftCell="A43" zoomScale="89" zoomScaleNormal="89" workbookViewId="0">
      <selection activeCell="N14" sqref="N14"/>
    </sheetView>
  </sheetViews>
  <sheetFormatPr defaultColWidth="9.109375" defaultRowHeight="30" customHeight="1" x14ac:dyDescent="0.25"/>
  <cols>
    <col min="1" max="1" width="9.33203125" style="73" customWidth="1"/>
    <col min="2" max="2" width="42.33203125" style="26" customWidth="1"/>
    <col min="3" max="6" width="15.44140625" style="54" customWidth="1"/>
    <col min="7" max="8" width="14.33203125" style="29" customWidth="1"/>
    <col min="9" max="11" width="16.5546875" style="26" customWidth="1"/>
    <col min="12" max="15" width="15.109375" style="26" customWidth="1"/>
    <col min="16" max="16" width="16.6640625" style="26" hidden="1" customWidth="1"/>
    <col min="17" max="17" width="16.44140625" style="26" hidden="1" customWidth="1"/>
    <col min="18" max="18" width="12.5546875" style="26" hidden="1" customWidth="1"/>
    <col min="19" max="19" width="15.109375" style="26" customWidth="1"/>
    <col min="20" max="16384" width="9.109375" style="26"/>
  </cols>
  <sheetData>
    <row r="1" spans="1:10" ht="30" customHeight="1" x14ac:dyDescent="0.25">
      <c r="A1" s="157" t="s">
        <v>294</v>
      </c>
      <c r="B1" s="157"/>
      <c r="C1" s="157"/>
      <c r="D1" s="157"/>
      <c r="E1" s="157"/>
      <c r="F1" s="157"/>
      <c r="G1" s="157"/>
      <c r="H1" s="157"/>
      <c r="I1" s="99"/>
      <c r="J1" s="99"/>
    </row>
    <row r="2" spans="1:10" s="33" customFormat="1" ht="42" customHeight="1" x14ac:dyDescent="0.25">
      <c r="A2" s="70" t="s">
        <v>72</v>
      </c>
      <c r="B2" s="30" t="s">
        <v>73</v>
      </c>
      <c r="C2" s="31" t="s">
        <v>216</v>
      </c>
      <c r="D2" s="32" t="s">
        <v>287</v>
      </c>
      <c r="E2" s="32" t="s">
        <v>288</v>
      </c>
      <c r="F2" s="32" t="s">
        <v>286</v>
      </c>
      <c r="G2" s="5" t="s">
        <v>74</v>
      </c>
      <c r="H2" s="5" t="s">
        <v>74</v>
      </c>
    </row>
    <row r="3" spans="1:10" s="36" customFormat="1" ht="30" customHeight="1" x14ac:dyDescent="0.25">
      <c r="A3" s="158">
        <v>1</v>
      </c>
      <c r="B3" s="159"/>
      <c r="C3" s="132">
        <v>2</v>
      </c>
      <c r="D3" s="68">
        <v>3</v>
      </c>
      <c r="E3" s="68">
        <v>4</v>
      </c>
      <c r="F3" s="68">
        <v>5</v>
      </c>
      <c r="G3" s="6" t="s">
        <v>75</v>
      </c>
      <c r="H3" s="6" t="s">
        <v>76</v>
      </c>
    </row>
    <row r="4" spans="1:10" ht="30" customHeight="1" x14ac:dyDescent="0.25">
      <c r="A4" s="92">
        <v>6</v>
      </c>
      <c r="B4" s="93" t="s">
        <v>211</v>
      </c>
      <c r="C4" s="133">
        <f>SUM(C5,C13,C18,C21,C26)</f>
        <v>7161373</v>
      </c>
      <c r="D4" s="133">
        <f>D5+D13+D18+D21+D26</f>
        <v>7211861</v>
      </c>
      <c r="E4" s="133">
        <f>SUM(E5,E13,E18,E21,E26)</f>
        <v>7299578</v>
      </c>
      <c r="F4" s="133">
        <f>SUM(F5,F13,F18,F21,F26)</f>
        <v>7451899</v>
      </c>
      <c r="G4" s="89">
        <f>F4/C4*100</f>
        <v>104.05684775810448</v>
      </c>
      <c r="H4" s="89">
        <f>F4/E4*100</f>
        <v>102.08670967006586</v>
      </c>
    </row>
    <row r="5" spans="1:10" ht="30" customHeight="1" x14ac:dyDescent="0.25">
      <c r="A5" s="37">
        <v>63</v>
      </c>
      <c r="B5" s="38" t="s">
        <v>84</v>
      </c>
      <c r="C5" s="55">
        <f>SUM(C6,C8,C11)</f>
        <v>5739811</v>
      </c>
      <c r="D5" s="55">
        <f>D8</f>
        <v>5996200</v>
      </c>
      <c r="E5" s="55">
        <f>SUM(E6,E8,E11)</f>
        <v>6001947</v>
      </c>
      <c r="F5" s="55">
        <f>SUM(F6,F8,F11)</f>
        <v>6134515.8799999999</v>
      </c>
      <c r="G5" s="10">
        <f t="shared" ref="G5:G44" si="0">F5/C5*100</f>
        <v>106.87661806285955</v>
      </c>
      <c r="H5" s="10">
        <f>F5/E5*100</f>
        <v>102.20876458922412</v>
      </c>
    </row>
    <row r="6" spans="1:10" s="40" customFormat="1" ht="30" customHeight="1" x14ac:dyDescent="0.25">
      <c r="A6" s="37">
        <v>634</v>
      </c>
      <c r="B6" s="38" t="s">
        <v>85</v>
      </c>
      <c r="C6" s="55">
        <f>C7</f>
        <v>0</v>
      </c>
      <c r="D6" s="55">
        <f>D7</f>
        <v>0</v>
      </c>
      <c r="E6" s="55">
        <f>E7</f>
        <v>0</v>
      </c>
      <c r="F6" s="55">
        <f>F7</f>
        <v>0</v>
      </c>
      <c r="G6" s="10" t="e">
        <f t="shared" si="0"/>
        <v>#DIV/0!</v>
      </c>
      <c r="H6" s="10" t="e">
        <f>F6/E6*100</f>
        <v>#DIV/0!</v>
      </c>
    </row>
    <row r="7" spans="1:10" ht="30" customHeight="1" x14ac:dyDescent="0.25">
      <c r="A7" s="41">
        <v>6341</v>
      </c>
      <c r="B7" s="42" t="s">
        <v>158</v>
      </c>
      <c r="C7" s="56">
        <v>0</v>
      </c>
      <c r="D7" s="56">
        <v>0</v>
      </c>
      <c r="E7" s="56">
        <v>0</v>
      </c>
      <c r="F7" s="56">
        <v>0</v>
      </c>
      <c r="G7" s="10" t="e">
        <f t="shared" si="0"/>
        <v>#DIV/0!</v>
      </c>
      <c r="H7" s="17"/>
    </row>
    <row r="8" spans="1:10" s="40" customFormat="1" ht="30" customHeight="1" x14ac:dyDescent="0.25">
      <c r="A8" s="37">
        <v>636</v>
      </c>
      <c r="B8" s="38" t="s">
        <v>86</v>
      </c>
      <c r="C8" s="55">
        <v>5476072</v>
      </c>
      <c r="D8" s="55">
        <v>5996200</v>
      </c>
      <c r="E8" s="55">
        <v>6001947</v>
      </c>
      <c r="F8" s="55">
        <f>SUM(F9:F10)</f>
        <v>5986964.5</v>
      </c>
      <c r="G8" s="10">
        <f t="shared" si="0"/>
        <v>109.32954314698564</v>
      </c>
      <c r="H8" s="10">
        <f>F8/E8*100</f>
        <v>99.750372670735004</v>
      </c>
    </row>
    <row r="9" spans="1:10" ht="30" customHeight="1" x14ac:dyDescent="0.25">
      <c r="A9" s="41">
        <v>6361</v>
      </c>
      <c r="B9" s="42" t="s">
        <v>146</v>
      </c>
      <c r="C9" s="56">
        <v>0</v>
      </c>
      <c r="D9" s="56">
        <v>0</v>
      </c>
      <c r="E9" s="56">
        <v>0</v>
      </c>
      <c r="F9" s="56">
        <v>5926852.5199999996</v>
      </c>
      <c r="G9" s="10" t="e">
        <f t="shared" si="0"/>
        <v>#DIV/0!</v>
      </c>
      <c r="H9" s="10"/>
    </row>
    <row r="10" spans="1:10" ht="30" customHeight="1" x14ac:dyDescent="0.25">
      <c r="A10" s="41">
        <v>6362</v>
      </c>
      <c r="B10" s="42" t="s">
        <v>147</v>
      </c>
      <c r="C10" s="56">
        <v>0</v>
      </c>
      <c r="D10" s="56"/>
      <c r="E10" s="56"/>
      <c r="F10" s="56">
        <v>60111.98</v>
      </c>
      <c r="G10" s="10" t="e">
        <f t="shared" si="0"/>
        <v>#DIV/0!</v>
      </c>
      <c r="H10" s="10"/>
    </row>
    <row r="11" spans="1:10" s="40" customFormat="1" ht="30" customHeight="1" x14ac:dyDescent="0.25">
      <c r="A11" s="37">
        <v>638</v>
      </c>
      <c r="B11" s="38" t="s">
        <v>148</v>
      </c>
      <c r="C11" s="55">
        <v>263739</v>
      </c>
      <c r="D11" s="55">
        <f>D12</f>
        <v>0</v>
      </c>
      <c r="E11" s="55">
        <f>E12</f>
        <v>0</v>
      </c>
      <c r="F11" s="55">
        <f>F12</f>
        <v>147551.38</v>
      </c>
      <c r="G11" s="10">
        <f t="shared" si="0"/>
        <v>55.945984477077715</v>
      </c>
      <c r="H11" s="10" t="e">
        <f>F11/E11*100</f>
        <v>#DIV/0!</v>
      </c>
    </row>
    <row r="12" spans="1:10" ht="30" customHeight="1" x14ac:dyDescent="0.25">
      <c r="A12" s="41">
        <v>6381</v>
      </c>
      <c r="B12" s="42" t="s">
        <v>149</v>
      </c>
      <c r="C12" s="56">
        <v>0</v>
      </c>
      <c r="D12" s="56"/>
      <c r="E12" s="56"/>
      <c r="F12" s="56">
        <v>147551.38</v>
      </c>
      <c r="G12" s="10" t="e">
        <f t="shared" si="0"/>
        <v>#DIV/0!</v>
      </c>
      <c r="H12" s="10"/>
    </row>
    <row r="13" spans="1:10" ht="30" customHeight="1" x14ac:dyDescent="0.25">
      <c r="A13" s="37">
        <v>64</v>
      </c>
      <c r="B13" s="38" t="s">
        <v>151</v>
      </c>
      <c r="C13" s="55">
        <f>SUM(C14,C16)</f>
        <v>6</v>
      </c>
      <c r="D13" s="55">
        <f>SUM(D14,D16)</f>
        <v>0</v>
      </c>
      <c r="E13" s="55">
        <f>SUM(E14,E16)</f>
        <v>0</v>
      </c>
      <c r="F13" s="55">
        <f>SUM(F14,F16)</f>
        <v>2.66</v>
      </c>
      <c r="G13" s="10">
        <f t="shared" si="0"/>
        <v>44.333333333333336</v>
      </c>
      <c r="H13" s="10" t="e">
        <f>F13/E13*100</f>
        <v>#DIV/0!</v>
      </c>
    </row>
    <row r="14" spans="1:10" s="40" customFormat="1" ht="30" customHeight="1" x14ac:dyDescent="0.25">
      <c r="A14" s="37">
        <v>641</v>
      </c>
      <c r="B14" s="38" t="s">
        <v>152</v>
      </c>
      <c r="C14" s="55">
        <f>C15</f>
        <v>6</v>
      </c>
      <c r="D14" s="55">
        <f>D15</f>
        <v>0</v>
      </c>
      <c r="E14" s="55">
        <f>E15</f>
        <v>0</v>
      </c>
      <c r="F14" s="55">
        <f>F15</f>
        <v>2.66</v>
      </c>
      <c r="G14" s="10">
        <f t="shared" si="0"/>
        <v>44.333333333333336</v>
      </c>
      <c r="H14" s="10" t="e">
        <f>F14/E14*100</f>
        <v>#DIV/0!</v>
      </c>
    </row>
    <row r="15" spans="1:10" ht="30" customHeight="1" x14ac:dyDescent="0.25">
      <c r="A15" s="41">
        <v>6413</v>
      </c>
      <c r="B15" s="42" t="s">
        <v>159</v>
      </c>
      <c r="C15" s="56">
        <v>6</v>
      </c>
      <c r="D15" s="56"/>
      <c r="E15" s="56"/>
      <c r="F15" s="56">
        <v>2.66</v>
      </c>
      <c r="G15" s="10">
        <f t="shared" si="0"/>
        <v>44.333333333333336</v>
      </c>
      <c r="H15" s="17"/>
    </row>
    <row r="16" spans="1:10" s="40" customFormat="1" ht="30" customHeight="1" x14ac:dyDescent="0.25">
      <c r="A16" s="37">
        <v>642</v>
      </c>
      <c r="B16" s="38" t="s">
        <v>153</v>
      </c>
      <c r="C16" s="55">
        <f>C17</f>
        <v>0</v>
      </c>
      <c r="D16" s="55">
        <f>D17</f>
        <v>0</v>
      </c>
      <c r="E16" s="55">
        <f>E17</f>
        <v>0</v>
      </c>
      <c r="F16" s="55">
        <f>F17</f>
        <v>0</v>
      </c>
      <c r="G16" s="10" t="e">
        <f t="shared" si="0"/>
        <v>#DIV/0!</v>
      </c>
      <c r="H16" s="10" t="e">
        <f>F16/E16*100</f>
        <v>#DIV/0!</v>
      </c>
    </row>
    <row r="17" spans="1:17" ht="30" customHeight="1" x14ac:dyDescent="0.25">
      <c r="A17" s="41">
        <v>6422</v>
      </c>
      <c r="B17" s="42" t="s">
        <v>160</v>
      </c>
      <c r="C17" s="56">
        <v>0</v>
      </c>
      <c r="D17" s="56"/>
      <c r="E17" s="56"/>
      <c r="F17" s="56">
        <v>0</v>
      </c>
      <c r="G17" s="10" t="e">
        <f t="shared" si="0"/>
        <v>#DIV/0!</v>
      </c>
      <c r="H17" s="17"/>
    </row>
    <row r="18" spans="1:17" s="40" customFormat="1" ht="30" customHeight="1" x14ac:dyDescent="0.25">
      <c r="A18" s="37">
        <v>65</v>
      </c>
      <c r="B18" s="38" t="s">
        <v>154</v>
      </c>
      <c r="C18" s="55">
        <f>C19</f>
        <v>204429</v>
      </c>
      <c r="D18" s="55">
        <f t="shared" ref="D18:F19" si="1">D19</f>
        <v>171000</v>
      </c>
      <c r="E18" s="55">
        <f t="shared" si="1"/>
        <v>171000</v>
      </c>
      <c r="F18" s="55">
        <f t="shared" si="1"/>
        <v>251822.38</v>
      </c>
      <c r="G18" s="10">
        <f t="shared" si="0"/>
        <v>123.18329591202814</v>
      </c>
      <c r="H18" s="10">
        <f t="shared" ref="H18:H27" si="2">F18/E18*100</f>
        <v>147.26454970760236</v>
      </c>
    </row>
    <row r="19" spans="1:17" s="46" customFormat="1" ht="30" customHeight="1" x14ac:dyDescent="0.25">
      <c r="A19" s="37">
        <v>652</v>
      </c>
      <c r="B19" s="38" t="s">
        <v>82</v>
      </c>
      <c r="C19" s="55">
        <f>C20</f>
        <v>204429</v>
      </c>
      <c r="D19" s="55">
        <f t="shared" si="1"/>
        <v>171000</v>
      </c>
      <c r="E19" s="55">
        <f t="shared" si="1"/>
        <v>171000</v>
      </c>
      <c r="F19" s="55">
        <f t="shared" si="1"/>
        <v>251822.38</v>
      </c>
      <c r="G19" s="10">
        <f t="shared" si="0"/>
        <v>123.18329591202814</v>
      </c>
      <c r="H19" s="10">
        <f t="shared" si="2"/>
        <v>147.26454970760236</v>
      </c>
      <c r="I19" s="44"/>
      <c r="J19" s="44"/>
      <c r="K19" s="44"/>
      <c r="L19" s="44"/>
      <c r="M19" s="44"/>
      <c r="N19" s="45"/>
      <c r="O19" s="45"/>
      <c r="P19" s="45"/>
      <c r="Q19" s="45"/>
    </row>
    <row r="20" spans="1:17" s="40" customFormat="1" ht="30" customHeight="1" x14ac:dyDescent="0.25">
      <c r="A20" s="41">
        <v>6526</v>
      </c>
      <c r="B20" s="42" t="s">
        <v>83</v>
      </c>
      <c r="C20" s="56">
        <v>204429</v>
      </c>
      <c r="D20" s="56">
        <v>171000</v>
      </c>
      <c r="E20" s="56">
        <v>171000</v>
      </c>
      <c r="F20" s="56">
        <v>251822.38</v>
      </c>
      <c r="G20" s="10">
        <f t="shared" si="0"/>
        <v>123.18329591202814</v>
      </c>
      <c r="H20" s="10"/>
      <c r="I20" s="47"/>
      <c r="J20" s="47"/>
      <c r="K20" s="47"/>
      <c r="L20" s="47"/>
      <c r="M20" s="47"/>
      <c r="N20" s="47"/>
      <c r="O20" s="47"/>
      <c r="P20" s="48"/>
      <c r="Q20" s="48"/>
    </row>
    <row r="21" spans="1:17" ht="30" customHeight="1" x14ac:dyDescent="0.25">
      <c r="A21" s="37">
        <v>66</v>
      </c>
      <c r="B21" s="38" t="s">
        <v>80</v>
      </c>
      <c r="C21" s="55">
        <f>SUM(C22,C24)</f>
        <v>60453</v>
      </c>
      <c r="D21" s="55">
        <f>SUM(D22,D24)</f>
        <v>149715</v>
      </c>
      <c r="E21" s="55">
        <f>SUM(E22,E24)</f>
        <v>102715</v>
      </c>
      <c r="F21" s="55">
        <f>SUM(F22,F24)</f>
        <v>79726.02</v>
      </c>
      <c r="G21" s="10">
        <f t="shared" si="0"/>
        <v>131.88099846161481</v>
      </c>
      <c r="H21" s="10">
        <f t="shared" si="2"/>
        <v>77.618673027308574</v>
      </c>
    </row>
    <row r="22" spans="1:17" s="40" customFormat="1" ht="30" customHeight="1" x14ac:dyDescent="0.25">
      <c r="A22" s="37">
        <v>661</v>
      </c>
      <c r="B22" s="38" t="s">
        <v>156</v>
      </c>
      <c r="C22" s="55">
        <f>C23</f>
        <v>49933</v>
      </c>
      <c r="D22" s="55">
        <f>D23</f>
        <v>149715</v>
      </c>
      <c r="E22" s="55">
        <f>E23</f>
        <v>102715</v>
      </c>
      <c r="F22" s="55">
        <f>F23</f>
        <v>66386</v>
      </c>
      <c r="G22" s="10">
        <f t="shared" si="0"/>
        <v>132.95015320529509</v>
      </c>
      <c r="H22" s="10">
        <f t="shared" si="2"/>
        <v>64.631261256875817</v>
      </c>
    </row>
    <row r="23" spans="1:17" ht="30" customHeight="1" x14ac:dyDescent="0.25">
      <c r="A23" s="41">
        <v>6615</v>
      </c>
      <c r="B23" s="42" t="s">
        <v>155</v>
      </c>
      <c r="C23" s="56">
        <v>49933</v>
      </c>
      <c r="D23" s="56">
        <v>149715</v>
      </c>
      <c r="E23" s="56">
        <v>102715</v>
      </c>
      <c r="F23" s="56">
        <v>66386</v>
      </c>
      <c r="G23" s="10">
        <f t="shared" si="0"/>
        <v>132.95015320529509</v>
      </c>
      <c r="H23" s="10"/>
    </row>
    <row r="24" spans="1:17" s="40" customFormat="1" ht="30" customHeight="1" x14ac:dyDescent="0.25">
      <c r="A24" s="37">
        <v>663</v>
      </c>
      <c r="B24" s="38" t="s">
        <v>81</v>
      </c>
      <c r="C24" s="55">
        <f>C25</f>
        <v>10520</v>
      </c>
      <c r="D24" s="55">
        <f>D25</f>
        <v>0</v>
      </c>
      <c r="E24" s="55">
        <f>E25</f>
        <v>0</v>
      </c>
      <c r="F24" s="55">
        <f>F25</f>
        <v>13340.02</v>
      </c>
      <c r="G24" s="10">
        <f t="shared" si="0"/>
        <v>126.80627376425858</v>
      </c>
      <c r="H24" s="10" t="e">
        <f t="shared" si="2"/>
        <v>#DIV/0!</v>
      </c>
    </row>
    <row r="25" spans="1:17" ht="30" customHeight="1" x14ac:dyDescent="0.25">
      <c r="A25" s="41">
        <v>6631</v>
      </c>
      <c r="B25" s="42" t="s">
        <v>157</v>
      </c>
      <c r="C25" s="56">
        <v>10520</v>
      </c>
      <c r="D25" s="56"/>
      <c r="E25" s="56"/>
      <c r="F25" s="56">
        <v>13340.02</v>
      </c>
      <c r="G25" s="10">
        <f t="shared" si="0"/>
        <v>126.80627376425858</v>
      </c>
      <c r="H25" s="10"/>
    </row>
    <row r="26" spans="1:17" ht="30" customHeight="1" x14ac:dyDescent="0.25">
      <c r="A26" s="37">
        <v>67</v>
      </c>
      <c r="B26" s="38" t="s">
        <v>77</v>
      </c>
      <c r="C26" s="55">
        <f>C27</f>
        <v>1156674</v>
      </c>
      <c r="D26" s="55">
        <f>D27</f>
        <v>894946</v>
      </c>
      <c r="E26" s="55">
        <f>E27</f>
        <v>1023916</v>
      </c>
      <c r="F26" s="55">
        <f>F27</f>
        <v>985832.06</v>
      </c>
      <c r="G26" s="10">
        <f t="shared" si="0"/>
        <v>85.22989710151694</v>
      </c>
      <c r="H26" s="10">
        <f t="shared" si="2"/>
        <v>96.280560124072679</v>
      </c>
    </row>
    <row r="27" spans="1:17" ht="30" customHeight="1" x14ac:dyDescent="0.25">
      <c r="A27" s="37">
        <v>671</v>
      </c>
      <c r="B27" s="38" t="s">
        <v>150</v>
      </c>
      <c r="C27" s="55">
        <f>SUM(C28:C29)</f>
        <v>1156674</v>
      </c>
      <c r="D27" s="55">
        <f>SUM(D28:D29)</f>
        <v>894946</v>
      </c>
      <c r="E27" s="55">
        <f>SUM(E28:E29)</f>
        <v>1023916</v>
      </c>
      <c r="F27" s="55">
        <f>SUM(F28:F29)</f>
        <v>985832.06</v>
      </c>
      <c r="G27" s="10">
        <f t="shared" si="0"/>
        <v>85.22989710151694</v>
      </c>
      <c r="H27" s="10">
        <f t="shared" si="2"/>
        <v>96.280560124072679</v>
      </c>
    </row>
    <row r="28" spans="1:17" ht="30" customHeight="1" x14ac:dyDescent="0.25">
      <c r="A28" s="41">
        <v>6711</v>
      </c>
      <c r="B28" s="42" t="s">
        <v>78</v>
      </c>
      <c r="C28" s="56">
        <v>1156674</v>
      </c>
      <c r="D28" s="56">
        <v>894946</v>
      </c>
      <c r="E28" s="56">
        <v>1023916</v>
      </c>
      <c r="F28" s="56">
        <v>985832.06</v>
      </c>
      <c r="G28" s="10">
        <f t="shared" si="0"/>
        <v>85.22989710151694</v>
      </c>
      <c r="H28" s="10"/>
    </row>
    <row r="29" spans="1:17" ht="37.5" customHeight="1" x14ac:dyDescent="0.25">
      <c r="A29" s="41">
        <v>6712</v>
      </c>
      <c r="B29" s="79" t="s">
        <v>79</v>
      </c>
      <c r="C29" s="56">
        <v>0</v>
      </c>
      <c r="D29" s="56">
        <v>0</v>
      </c>
      <c r="E29" s="56">
        <v>0</v>
      </c>
      <c r="F29" s="56">
        <v>0</v>
      </c>
      <c r="G29" s="10" t="e">
        <f t="shared" si="0"/>
        <v>#DIV/0!</v>
      </c>
      <c r="H29" s="10"/>
      <c r="I29" s="49"/>
    </row>
    <row r="30" spans="1:17" s="40" customFormat="1" ht="30" customHeight="1" x14ac:dyDescent="0.25">
      <c r="A30" s="90">
        <v>7</v>
      </c>
      <c r="B30" s="86" t="s">
        <v>197</v>
      </c>
      <c r="C30" s="134">
        <f>SUM(C31,C33)</f>
        <v>0</v>
      </c>
      <c r="D30" s="134">
        <f>SUM(D31,D33)</f>
        <v>0</v>
      </c>
      <c r="E30" s="134">
        <f>SUM(E31,E33)</f>
        <v>0</v>
      </c>
      <c r="F30" s="134">
        <f>SUM(F31,F33)</f>
        <v>0</v>
      </c>
      <c r="G30" s="89" t="e">
        <f t="shared" si="0"/>
        <v>#DIV/0!</v>
      </c>
      <c r="H30" s="89" t="e">
        <f>F30/E30*100</f>
        <v>#DIV/0!</v>
      </c>
      <c r="I30" s="49"/>
    </row>
    <row r="31" spans="1:17" s="40" customFormat="1" ht="30" customHeight="1" x14ac:dyDescent="0.25">
      <c r="A31" s="77">
        <v>71</v>
      </c>
      <c r="B31" s="75" t="s">
        <v>198</v>
      </c>
      <c r="C31" s="135">
        <f>C32</f>
        <v>0</v>
      </c>
      <c r="D31" s="135">
        <f>D32</f>
        <v>0</v>
      </c>
      <c r="E31" s="135">
        <f>E32</f>
        <v>0</v>
      </c>
      <c r="F31" s="135">
        <f>F32</f>
        <v>0</v>
      </c>
      <c r="G31" s="10" t="e">
        <f t="shared" si="0"/>
        <v>#DIV/0!</v>
      </c>
      <c r="H31" s="10" t="e">
        <f>F31/E31*100</f>
        <v>#DIV/0!</v>
      </c>
      <c r="I31" s="49"/>
    </row>
    <row r="32" spans="1:17" ht="30" customHeight="1" x14ac:dyDescent="0.25">
      <c r="A32" s="76">
        <v>711</v>
      </c>
      <c r="B32" s="74" t="s">
        <v>199</v>
      </c>
      <c r="C32" s="136">
        <v>0</v>
      </c>
      <c r="D32" s="56"/>
      <c r="E32" s="56"/>
      <c r="F32" s="56"/>
      <c r="G32" s="10" t="e">
        <f t="shared" si="0"/>
        <v>#DIV/0!</v>
      </c>
      <c r="H32" s="10"/>
      <c r="I32" s="49"/>
    </row>
    <row r="33" spans="1:9" s="40" customFormat="1" ht="30" customHeight="1" x14ac:dyDescent="0.25">
      <c r="A33" s="77">
        <v>72</v>
      </c>
      <c r="B33" s="75" t="s">
        <v>200</v>
      </c>
      <c r="C33" s="135">
        <f>SUM(C34:C36)</f>
        <v>0</v>
      </c>
      <c r="D33" s="135">
        <f>SUM(D34:D36)</f>
        <v>0</v>
      </c>
      <c r="E33" s="135">
        <f>SUM(E34:E36)</f>
        <v>0</v>
      </c>
      <c r="F33" s="135">
        <f>SUM(F34:F36)</f>
        <v>0</v>
      </c>
      <c r="G33" s="10" t="e">
        <f t="shared" si="0"/>
        <v>#DIV/0!</v>
      </c>
      <c r="H33" s="10" t="e">
        <f>F33/E33*100</f>
        <v>#DIV/0!</v>
      </c>
      <c r="I33" s="49"/>
    </row>
    <row r="34" spans="1:9" ht="30" customHeight="1" x14ac:dyDescent="0.25">
      <c r="A34" s="76">
        <v>721</v>
      </c>
      <c r="B34" s="74" t="s">
        <v>201</v>
      </c>
      <c r="C34" s="136">
        <v>0</v>
      </c>
      <c r="D34" s="56"/>
      <c r="E34" s="56"/>
      <c r="F34" s="56"/>
      <c r="G34" s="10" t="e">
        <f t="shared" si="0"/>
        <v>#DIV/0!</v>
      </c>
      <c r="H34" s="10"/>
      <c r="I34" s="49"/>
    </row>
    <row r="35" spans="1:9" ht="30" customHeight="1" x14ac:dyDescent="0.25">
      <c r="A35" s="76">
        <v>722</v>
      </c>
      <c r="B35" s="74" t="s">
        <v>202</v>
      </c>
      <c r="C35" s="136">
        <v>0</v>
      </c>
      <c r="D35" s="56"/>
      <c r="E35" s="56"/>
      <c r="F35" s="56"/>
      <c r="G35" s="10" t="e">
        <f t="shared" si="0"/>
        <v>#DIV/0!</v>
      </c>
      <c r="H35" s="10"/>
      <c r="I35" s="49"/>
    </row>
    <row r="36" spans="1:9" ht="30" customHeight="1" x14ac:dyDescent="0.25">
      <c r="A36" s="81">
        <v>723</v>
      </c>
      <c r="B36" s="82" t="s">
        <v>203</v>
      </c>
      <c r="C36" s="137">
        <v>0</v>
      </c>
      <c r="D36" s="138"/>
      <c r="E36" s="138"/>
      <c r="F36" s="138"/>
      <c r="G36" s="10" t="e">
        <f t="shared" si="0"/>
        <v>#DIV/0!</v>
      </c>
      <c r="H36" s="10"/>
      <c r="I36" s="49"/>
    </row>
    <row r="37" spans="1:9" s="40" customFormat="1" ht="30" customHeight="1" x14ac:dyDescent="0.25">
      <c r="A37" s="85">
        <v>8</v>
      </c>
      <c r="B37" s="86" t="s">
        <v>204</v>
      </c>
      <c r="C37" s="133">
        <f>SUM(C38,C40,C42)</f>
        <v>0</v>
      </c>
      <c r="D37" s="133">
        <f>SUM(D38,D40,D42)</f>
        <v>0</v>
      </c>
      <c r="E37" s="133">
        <f>SUM(E38,E40,E42)</f>
        <v>0</v>
      </c>
      <c r="F37" s="133">
        <f>SUM(F38,F40,F42)</f>
        <v>0</v>
      </c>
      <c r="G37" s="89" t="e">
        <f t="shared" si="0"/>
        <v>#DIV/0!</v>
      </c>
      <c r="H37" s="89" t="e">
        <f>F37/E37*100</f>
        <v>#DIV/0!</v>
      </c>
      <c r="I37" s="49"/>
    </row>
    <row r="38" spans="1:9" s="40" customFormat="1" ht="30" customHeight="1" x14ac:dyDescent="0.25">
      <c r="A38" s="83">
        <v>81</v>
      </c>
      <c r="B38" s="75" t="s">
        <v>205</v>
      </c>
      <c r="C38" s="55">
        <f>SUM(C39:C39)</f>
        <v>0</v>
      </c>
      <c r="D38" s="55">
        <f>SUM(D39:D39)</f>
        <v>0</v>
      </c>
      <c r="E38" s="55">
        <f>SUM(E39:E39)</f>
        <v>0</v>
      </c>
      <c r="F38" s="55">
        <f>SUM(F39:F39)</f>
        <v>0</v>
      </c>
      <c r="G38" s="10" t="e">
        <f t="shared" si="0"/>
        <v>#DIV/0!</v>
      </c>
      <c r="H38" s="10" t="e">
        <f>F38/E38*100</f>
        <v>#DIV/0!</v>
      </c>
      <c r="I38" s="49"/>
    </row>
    <row r="39" spans="1:9" ht="30" customHeight="1" x14ac:dyDescent="0.25">
      <c r="A39" s="84">
        <v>818</v>
      </c>
      <c r="B39" s="74" t="s">
        <v>206</v>
      </c>
      <c r="C39" s="56">
        <v>0</v>
      </c>
      <c r="D39" s="56"/>
      <c r="E39" s="56"/>
      <c r="F39" s="56"/>
      <c r="G39" s="10" t="e">
        <f t="shared" si="0"/>
        <v>#DIV/0!</v>
      </c>
      <c r="H39" s="10"/>
      <c r="I39" s="49"/>
    </row>
    <row r="40" spans="1:9" s="40" customFormat="1" ht="30" customHeight="1" x14ac:dyDescent="0.25">
      <c r="A40" s="83">
        <v>83</v>
      </c>
      <c r="B40" s="75" t="s">
        <v>207</v>
      </c>
      <c r="C40" s="55">
        <f>C41</f>
        <v>0</v>
      </c>
      <c r="D40" s="55">
        <f>D41</f>
        <v>0</v>
      </c>
      <c r="E40" s="55">
        <f>E41</f>
        <v>0</v>
      </c>
      <c r="F40" s="55"/>
      <c r="G40" s="10" t="e">
        <f t="shared" si="0"/>
        <v>#DIV/0!</v>
      </c>
      <c r="H40" s="10" t="e">
        <f>F40/E40*100</f>
        <v>#DIV/0!</v>
      </c>
      <c r="I40" s="49"/>
    </row>
    <row r="41" spans="1:9" ht="30" customHeight="1" x14ac:dyDescent="0.25">
      <c r="A41" s="84">
        <v>832</v>
      </c>
      <c r="B41" s="74" t="s">
        <v>208</v>
      </c>
      <c r="C41" s="56">
        <v>0</v>
      </c>
      <c r="D41" s="56"/>
      <c r="E41" s="56"/>
      <c r="F41" s="56"/>
      <c r="G41" s="10" t="e">
        <f t="shared" si="0"/>
        <v>#DIV/0!</v>
      </c>
      <c r="H41" s="10"/>
      <c r="I41" s="49"/>
    </row>
    <row r="42" spans="1:9" s="40" customFormat="1" ht="30" customHeight="1" x14ac:dyDescent="0.25">
      <c r="A42" s="83">
        <v>84</v>
      </c>
      <c r="B42" s="75" t="s">
        <v>209</v>
      </c>
      <c r="C42" s="55">
        <f>SUM(C43:C43)</f>
        <v>0</v>
      </c>
      <c r="D42" s="55">
        <f>SUM(D43:D43)</f>
        <v>0</v>
      </c>
      <c r="E42" s="55">
        <f>SUM(E43:E43)</f>
        <v>0</v>
      </c>
      <c r="F42" s="55"/>
      <c r="G42" s="10" t="e">
        <f t="shared" si="0"/>
        <v>#DIV/0!</v>
      </c>
      <c r="H42" s="10" t="e">
        <f>F42/E42*100</f>
        <v>#DIV/0!</v>
      </c>
      <c r="I42" s="49"/>
    </row>
    <row r="43" spans="1:9" ht="30" customHeight="1" x14ac:dyDescent="0.25">
      <c r="A43" s="84">
        <v>844</v>
      </c>
      <c r="B43" s="74" t="s">
        <v>210</v>
      </c>
      <c r="C43" s="56">
        <v>0</v>
      </c>
      <c r="D43" s="56"/>
      <c r="E43" s="56"/>
      <c r="F43" s="56"/>
      <c r="G43" s="10" t="e">
        <f t="shared" si="0"/>
        <v>#DIV/0!</v>
      </c>
      <c r="H43" s="10"/>
      <c r="I43" s="49"/>
    </row>
    <row r="44" spans="1:9" ht="30" customHeight="1" x14ac:dyDescent="0.25">
      <c r="A44" s="94" t="s">
        <v>87</v>
      </c>
      <c r="B44" s="95"/>
      <c r="C44" s="139">
        <f>SUM(C4,C30,C37)</f>
        <v>7161373</v>
      </c>
      <c r="D44" s="139">
        <f>SUM(D4,D30,D37)</f>
        <v>7211861</v>
      </c>
      <c r="E44" s="139">
        <f>SUM(E4,E30,E37)</f>
        <v>7299578</v>
      </c>
      <c r="F44" s="139">
        <f>SUM(F4,F30,F37)</f>
        <v>7451899</v>
      </c>
      <c r="G44" s="89">
        <f t="shared" si="0"/>
        <v>104.05684775810448</v>
      </c>
      <c r="H44" s="89">
        <f>F44/E44*100</f>
        <v>102.08670967006586</v>
      </c>
    </row>
    <row r="45" spans="1:9" ht="30" customHeight="1" x14ac:dyDescent="0.25">
      <c r="A45" s="71"/>
      <c r="B45" s="50"/>
      <c r="C45" s="59"/>
      <c r="D45" s="59"/>
      <c r="E45" s="59"/>
      <c r="F45" s="59"/>
      <c r="G45" s="51"/>
      <c r="H45" s="51"/>
    </row>
    <row r="46" spans="1:9" s="57" customFormat="1" ht="13.2" x14ac:dyDescent="0.25">
      <c r="A46" s="58"/>
      <c r="B46" s="52"/>
      <c r="C46" s="63"/>
      <c r="D46" s="63"/>
      <c r="E46" s="63"/>
      <c r="F46" s="63"/>
      <c r="G46" s="53"/>
      <c r="H46" s="53"/>
    </row>
  </sheetData>
  <mergeCells count="2">
    <mergeCell ref="A1:H1"/>
    <mergeCell ref="A3:B3"/>
  </mergeCells>
  <pageMargins left="0.7" right="0.7" top="0.75" bottom="0.75" header="0.3" footer="0.3"/>
  <pageSetup paperSize="9" scale="62" fitToHeight="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opLeftCell="A22" zoomScale="89" zoomScaleNormal="89" workbookViewId="0">
      <selection activeCell="F57" sqref="F57"/>
    </sheetView>
  </sheetViews>
  <sheetFormatPr defaultColWidth="9.109375" defaultRowHeight="13.2" x14ac:dyDescent="0.25"/>
  <cols>
    <col min="1" max="1" width="9.33203125" style="73" customWidth="1"/>
    <col min="2" max="2" width="42.33203125" style="26" customWidth="1"/>
    <col min="3" max="3" width="18.44140625" style="27" customWidth="1"/>
    <col min="4" max="4" width="19" style="27" customWidth="1"/>
    <col min="5" max="5" width="18.88671875" style="27" customWidth="1"/>
    <col min="6" max="6" width="18" style="27" customWidth="1"/>
    <col min="7" max="7" width="16.33203125" style="28" customWidth="1"/>
    <col min="8" max="8" width="15.33203125" style="29" customWidth="1"/>
    <col min="9" max="11" width="15.33203125" style="26" customWidth="1"/>
    <col min="12" max="15" width="15.109375" style="26" customWidth="1"/>
    <col min="16" max="16" width="16.6640625" style="26" hidden="1" customWidth="1"/>
    <col min="17" max="17" width="16.44140625" style="26" hidden="1" customWidth="1"/>
    <col min="18" max="18" width="12.5546875" style="26" hidden="1" customWidth="1"/>
    <col min="19" max="19" width="15.109375" style="26" customWidth="1"/>
    <col min="20" max="16384" width="9.109375" style="26"/>
  </cols>
  <sheetData>
    <row r="1" spans="1:8" ht="22.5" customHeight="1" x14ac:dyDescent="0.25">
      <c r="A1" s="160" t="s">
        <v>289</v>
      </c>
      <c r="B1" s="160"/>
      <c r="C1" s="160"/>
      <c r="D1" s="160"/>
      <c r="E1" s="160"/>
      <c r="F1" s="160"/>
      <c r="G1" s="160"/>
      <c r="H1" s="160"/>
    </row>
    <row r="2" spans="1:8" s="64" customFormat="1" ht="39.6" x14ac:dyDescent="0.25">
      <c r="A2" s="70" t="s">
        <v>88</v>
      </c>
      <c r="B2" s="30" t="s">
        <v>73</v>
      </c>
      <c r="C2" s="150" t="s">
        <v>215</v>
      </c>
      <c r="D2" s="32" t="s">
        <v>287</v>
      </c>
      <c r="E2" s="32" t="s">
        <v>288</v>
      </c>
      <c r="F2" s="149" t="s">
        <v>292</v>
      </c>
      <c r="G2" s="5" t="s">
        <v>74</v>
      </c>
      <c r="H2" s="6" t="s">
        <v>74</v>
      </c>
    </row>
    <row r="3" spans="1:8" s="69" customFormat="1" x14ac:dyDescent="0.25">
      <c r="A3" s="161">
        <v>1</v>
      </c>
      <c r="B3" s="162"/>
      <c r="C3" s="34">
        <v>2</v>
      </c>
      <c r="D3" s="35">
        <v>3</v>
      </c>
      <c r="E3" s="35">
        <v>4</v>
      </c>
      <c r="F3" s="35">
        <v>5</v>
      </c>
      <c r="G3" s="35" t="s">
        <v>75</v>
      </c>
      <c r="H3" s="68" t="s">
        <v>76</v>
      </c>
    </row>
    <row r="4" spans="1:8" x14ac:dyDescent="0.25">
      <c r="A4" s="92">
        <v>3</v>
      </c>
      <c r="B4" s="96" t="s">
        <v>162</v>
      </c>
      <c r="C4" s="87">
        <f>C5+C10+C12+C15+C20+C27+C39+C45+C53</f>
        <v>6602544.3700000001</v>
      </c>
      <c r="D4" s="87">
        <f>D5+D10+D12+D15+D20+D27+D39+D45+D53</f>
        <v>7046259.5899999999</v>
      </c>
      <c r="E4" s="87">
        <f>E5+E10+E12+E15+E20+E27+E39+E45+E53</f>
        <v>7048458.9899999993</v>
      </c>
      <c r="F4" s="87">
        <f>F5+F10+F12+F15+F20+F27+F39+F45+F48+F53</f>
        <v>7286390.9999999991</v>
      </c>
      <c r="G4" s="88">
        <f t="shared" ref="G4:G67" si="0">F4/C4*100</f>
        <v>110.35731971915546</v>
      </c>
      <c r="H4" s="89">
        <f>F4/E4*100</f>
        <v>103.37565998947522</v>
      </c>
    </row>
    <row r="5" spans="1:8" x14ac:dyDescent="0.25">
      <c r="A5" s="37">
        <v>31</v>
      </c>
      <c r="B5" s="65" t="s">
        <v>89</v>
      </c>
      <c r="C5" s="39">
        <f>C6</f>
        <v>4174230.73</v>
      </c>
      <c r="D5" s="39">
        <f>D6</f>
        <v>4823493.75</v>
      </c>
      <c r="E5" s="39">
        <f>E6</f>
        <v>4823493.75</v>
      </c>
      <c r="F5" s="39">
        <f>F6</f>
        <v>4843086.99</v>
      </c>
      <c r="G5" s="9">
        <f t="shared" si="0"/>
        <v>116.02346164511133</v>
      </c>
      <c r="H5" s="10">
        <f>F5/E5*100</f>
        <v>100.4062043202606</v>
      </c>
    </row>
    <row r="6" spans="1:8" x14ac:dyDescent="0.25">
      <c r="A6" s="37">
        <v>311</v>
      </c>
      <c r="B6" s="65" t="s">
        <v>90</v>
      </c>
      <c r="C6" s="39">
        <v>4174230.73</v>
      </c>
      <c r="D6" s="39">
        <v>4823493.75</v>
      </c>
      <c r="E6" s="39">
        <v>4823493.75</v>
      </c>
      <c r="F6" s="39">
        <v>4843086.99</v>
      </c>
      <c r="G6" s="9">
        <f t="shared" si="0"/>
        <v>116.02346164511133</v>
      </c>
      <c r="H6" s="10">
        <f>F6/E6*100</f>
        <v>100.4062043202606</v>
      </c>
    </row>
    <row r="7" spans="1:8" x14ac:dyDescent="0.25">
      <c r="A7" s="41">
        <v>3111</v>
      </c>
      <c r="B7" s="42" t="s">
        <v>91</v>
      </c>
      <c r="C7" s="43">
        <v>0</v>
      </c>
      <c r="D7" s="43"/>
      <c r="E7" s="43"/>
      <c r="F7" s="43">
        <v>0</v>
      </c>
      <c r="G7" s="9" t="e">
        <f t="shared" si="0"/>
        <v>#DIV/0!</v>
      </c>
      <c r="H7" s="10"/>
    </row>
    <row r="8" spans="1:8" x14ac:dyDescent="0.25">
      <c r="A8" s="41">
        <v>3113</v>
      </c>
      <c r="B8" s="42" t="s">
        <v>136</v>
      </c>
      <c r="C8" s="43">
        <v>0</v>
      </c>
      <c r="D8" s="43"/>
      <c r="E8" s="43"/>
      <c r="F8" s="43">
        <v>0</v>
      </c>
      <c r="G8" s="9" t="e">
        <f t="shared" si="0"/>
        <v>#DIV/0!</v>
      </c>
      <c r="H8" s="10"/>
    </row>
    <row r="9" spans="1:8" x14ac:dyDescent="0.25">
      <c r="A9" s="41">
        <v>3114</v>
      </c>
      <c r="B9" s="42" t="s">
        <v>137</v>
      </c>
      <c r="C9" s="43">
        <v>0</v>
      </c>
      <c r="D9" s="43"/>
      <c r="E9" s="43"/>
      <c r="F9" s="43">
        <v>0</v>
      </c>
      <c r="G9" s="9" t="e">
        <f t="shared" si="0"/>
        <v>#DIV/0!</v>
      </c>
      <c r="H9" s="10"/>
    </row>
    <row r="10" spans="1:8" x14ac:dyDescent="0.25">
      <c r="A10" s="37">
        <v>312</v>
      </c>
      <c r="B10" s="65" t="s">
        <v>92</v>
      </c>
      <c r="C10" s="39">
        <v>226436.17</v>
      </c>
      <c r="D10" s="39">
        <v>215000</v>
      </c>
      <c r="E10" s="39">
        <v>215000</v>
      </c>
      <c r="F10" s="39">
        <v>224630.85</v>
      </c>
      <c r="G10" s="9">
        <f t="shared" si="0"/>
        <v>99.202724547054473</v>
      </c>
      <c r="H10" s="10">
        <f>F10/E10*100</f>
        <v>104.47946511627907</v>
      </c>
    </row>
    <row r="11" spans="1:8" x14ac:dyDescent="0.25">
      <c r="A11" s="41" t="s">
        <v>6</v>
      </c>
      <c r="B11" s="66" t="s">
        <v>92</v>
      </c>
      <c r="C11" s="43">
        <v>0</v>
      </c>
      <c r="D11" s="43">
        <v>0</v>
      </c>
      <c r="E11" s="43">
        <v>0</v>
      </c>
      <c r="F11" s="43">
        <v>0</v>
      </c>
      <c r="G11" s="9" t="e">
        <f t="shared" si="0"/>
        <v>#DIV/0!</v>
      </c>
      <c r="H11" s="10"/>
    </row>
    <row r="12" spans="1:8" x14ac:dyDescent="0.25">
      <c r="A12" s="37">
        <v>313</v>
      </c>
      <c r="B12" s="65" t="s">
        <v>93</v>
      </c>
      <c r="C12" s="39">
        <v>698637.79</v>
      </c>
      <c r="D12" s="39">
        <v>651166.75</v>
      </c>
      <c r="E12" s="39">
        <v>651166.75</v>
      </c>
      <c r="F12" s="39">
        <v>800971.74</v>
      </c>
      <c r="G12" s="9">
        <f t="shared" si="0"/>
        <v>114.64764023142806</v>
      </c>
      <c r="H12" s="10">
        <f>F12/E12*100</f>
        <v>123.00562643900352</v>
      </c>
    </row>
    <row r="13" spans="1:8" x14ac:dyDescent="0.25">
      <c r="A13" s="41">
        <v>3132</v>
      </c>
      <c r="B13" s="66" t="s">
        <v>94</v>
      </c>
      <c r="C13" s="43">
        <v>0</v>
      </c>
      <c r="D13" s="43">
        <v>0</v>
      </c>
      <c r="E13" s="43">
        <v>0</v>
      </c>
      <c r="F13" s="43">
        <v>0</v>
      </c>
      <c r="G13" s="9" t="e">
        <f t="shared" si="0"/>
        <v>#DIV/0!</v>
      </c>
      <c r="H13" s="10"/>
    </row>
    <row r="14" spans="1:8" ht="26.4" x14ac:dyDescent="0.25">
      <c r="A14" s="41">
        <v>3133</v>
      </c>
      <c r="B14" s="66" t="s">
        <v>95</v>
      </c>
      <c r="C14" s="43">
        <v>0</v>
      </c>
      <c r="D14" s="43"/>
      <c r="E14" s="43"/>
      <c r="F14" s="43">
        <v>0</v>
      </c>
      <c r="G14" s="9" t="e">
        <f t="shared" si="0"/>
        <v>#DIV/0!</v>
      </c>
      <c r="H14" s="10"/>
    </row>
    <row r="15" spans="1:8" x14ac:dyDescent="0.25">
      <c r="A15" s="37">
        <v>32</v>
      </c>
      <c r="B15" s="65" t="s">
        <v>96</v>
      </c>
      <c r="C15" s="39">
        <v>143101.09</v>
      </c>
      <c r="D15" s="39">
        <v>268100</v>
      </c>
      <c r="E15" s="39">
        <v>268100</v>
      </c>
      <c r="F15" s="39">
        <v>187547.76</v>
      </c>
      <c r="G15" s="9">
        <f t="shared" si="0"/>
        <v>131.05963064292524</v>
      </c>
      <c r="H15" s="10">
        <f>F15/E15*100</f>
        <v>69.954405072734062</v>
      </c>
    </row>
    <row r="16" spans="1:8" x14ac:dyDescent="0.25">
      <c r="A16" s="37">
        <v>321</v>
      </c>
      <c r="B16" s="65" t="s">
        <v>97</v>
      </c>
      <c r="C16" s="39">
        <v>0</v>
      </c>
      <c r="D16" s="39">
        <v>0</v>
      </c>
      <c r="E16" s="39">
        <v>0</v>
      </c>
      <c r="F16" s="39">
        <v>0</v>
      </c>
      <c r="G16" s="9" t="e">
        <f t="shared" si="0"/>
        <v>#DIV/0!</v>
      </c>
      <c r="H16" s="10" t="e">
        <f>F16/E16*100</f>
        <v>#DIV/0!</v>
      </c>
    </row>
    <row r="17" spans="1:8" x14ac:dyDescent="0.25">
      <c r="A17" s="41" t="s">
        <v>10</v>
      </c>
      <c r="B17" s="66" t="s">
        <v>98</v>
      </c>
      <c r="C17" s="43">
        <v>0</v>
      </c>
      <c r="D17" s="43">
        <v>0</v>
      </c>
      <c r="E17" s="43">
        <v>0</v>
      </c>
      <c r="F17" s="43">
        <v>0</v>
      </c>
      <c r="G17" s="9" t="e">
        <f t="shared" si="0"/>
        <v>#DIV/0!</v>
      </c>
      <c r="H17" s="10"/>
    </row>
    <row r="18" spans="1:8" ht="26.4" x14ac:dyDescent="0.25">
      <c r="A18" s="41" t="s">
        <v>9</v>
      </c>
      <c r="B18" s="66" t="s">
        <v>99</v>
      </c>
      <c r="C18" s="43">
        <v>0</v>
      </c>
      <c r="D18" s="43">
        <v>0</v>
      </c>
      <c r="E18" s="43">
        <v>0</v>
      </c>
      <c r="F18" s="43">
        <v>0</v>
      </c>
      <c r="G18" s="9" t="e">
        <f t="shared" si="0"/>
        <v>#DIV/0!</v>
      </c>
      <c r="H18" s="10"/>
    </row>
    <row r="19" spans="1:8" x14ac:dyDescent="0.25">
      <c r="A19" s="41">
        <v>3212</v>
      </c>
      <c r="B19" s="66" t="s">
        <v>100</v>
      </c>
      <c r="C19" s="43">
        <v>0</v>
      </c>
      <c r="D19" s="43"/>
      <c r="E19" s="43"/>
      <c r="F19" s="43">
        <v>0</v>
      </c>
      <c r="G19" s="9" t="e">
        <f t="shared" si="0"/>
        <v>#DIV/0!</v>
      </c>
      <c r="H19" s="17"/>
    </row>
    <row r="20" spans="1:8" x14ac:dyDescent="0.25">
      <c r="A20" s="37">
        <v>322</v>
      </c>
      <c r="B20" s="65" t="s">
        <v>101</v>
      </c>
      <c r="C20" s="39">
        <v>466429.28</v>
      </c>
      <c r="D20" s="39">
        <v>428242.05</v>
      </c>
      <c r="E20" s="39">
        <v>428242.05</v>
      </c>
      <c r="F20" s="39">
        <v>546941.52</v>
      </c>
      <c r="G20" s="9">
        <f t="shared" si="0"/>
        <v>117.26140348650496</v>
      </c>
      <c r="H20" s="10">
        <f>F20/E20*100</f>
        <v>127.71784555019761</v>
      </c>
    </row>
    <row r="21" spans="1:8" x14ac:dyDescent="0.25">
      <c r="A21" s="41" t="s">
        <v>49</v>
      </c>
      <c r="B21" s="66" t="s">
        <v>102</v>
      </c>
      <c r="C21" s="43">
        <v>0</v>
      </c>
      <c r="D21" s="43"/>
      <c r="E21" s="43"/>
      <c r="F21" s="43">
        <v>0</v>
      </c>
      <c r="G21" s="9" t="e">
        <f t="shared" si="0"/>
        <v>#DIV/0!</v>
      </c>
      <c r="H21" s="10"/>
    </row>
    <row r="22" spans="1:8" x14ac:dyDescent="0.25">
      <c r="A22" s="41">
        <v>3222</v>
      </c>
      <c r="B22" s="66" t="s">
        <v>103</v>
      </c>
      <c r="C22" s="43">
        <v>0</v>
      </c>
      <c r="D22" s="43">
        <v>0</v>
      </c>
      <c r="E22" s="43">
        <v>0</v>
      </c>
      <c r="F22" s="43">
        <v>0</v>
      </c>
      <c r="G22" s="9" t="e">
        <f t="shared" si="0"/>
        <v>#DIV/0!</v>
      </c>
      <c r="H22" s="10"/>
    </row>
    <row r="23" spans="1:8" x14ac:dyDescent="0.25">
      <c r="A23" s="41" t="s">
        <v>46</v>
      </c>
      <c r="B23" s="66" t="s">
        <v>104</v>
      </c>
      <c r="C23" s="43">
        <v>0</v>
      </c>
      <c r="D23" s="43"/>
      <c r="E23" s="43"/>
      <c r="F23" s="43">
        <v>0</v>
      </c>
      <c r="G23" s="9" t="e">
        <f t="shared" si="0"/>
        <v>#DIV/0!</v>
      </c>
      <c r="H23" s="10"/>
    </row>
    <row r="24" spans="1:8" ht="26.4" x14ac:dyDescent="0.25">
      <c r="A24" s="41" t="s">
        <v>51</v>
      </c>
      <c r="B24" s="66" t="s">
        <v>105</v>
      </c>
      <c r="C24" s="43">
        <v>0</v>
      </c>
      <c r="D24" s="43"/>
      <c r="E24" s="43"/>
      <c r="F24" s="43">
        <v>0</v>
      </c>
      <c r="G24" s="9" t="e">
        <f t="shared" si="0"/>
        <v>#DIV/0!</v>
      </c>
      <c r="H24" s="10"/>
    </row>
    <row r="25" spans="1:8" x14ac:dyDescent="0.25">
      <c r="A25" s="41">
        <v>3225</v>
      </c>
      <c r="B25" s="66" t="s">
        <v>106</v>
      </c>
      <c r="C25" s="43">
        <v>0</v>
      </c>
      <c r="D25" s="43"/>
      <c r="E25" s="43"/>
      <c r="F25" s="43">
        <v>0</v>
      </c>
      <c r="G25" s="9" t="e">
        <f t="shared" si="0"/>
        <v>#DIV/0!</v>
      </c>
      <c r="H25" s="10"/>
    </row>
    <row r="26" spans="1:8" x14ac:dyDescent="0.25">
      <c r="A26" s="41">
        <v>3227</v>
      </c>
      <c r="B26" s="66" t="s">
        <v>107</v>
      </c>
      <c r="C26" s="43">
        <v>0</v>
      </c>
      <c r="D26" s="43"/>
      <c r="E26" s="43"/>
      <c r="F26" s="43">
        <v>0</v>
      </c>
      <c r="G26" s="9" t="e">
        <f t="shared" si="0"/>
        <v>#DIV/0!</v>
      </c>
      <c r="H26" s="10"/>
    </row>
    <row r="27" spans="1:8" x14ac:dyDescent="0.25">
      <c r="A27" s="37">
        <v>323</v>
      </c>
      <c r="B27" s="65" t="s">
        <v>108</v>
      </c>
      <c r="C27" s="39">
        <v>536169.93000000005</v>
      </c>
      <c r="D27" s="39">
        <v>273914.31</v>
      </c>
      <c r="E27" s="39">
        <v>273914.31</v>
      </c>
      <c r="F27" s="39">
        <v>259117.6</v>
      </c>
      <c r="G27" s="9">
        <f t="shared" si="0"/>
        <v>48.327514375899447</v>
      </c>
      <c r="H27" s="10">
        <f>F27/E27*100</f>
        <v>94.598051485517502</v>
      </c>
    </row>
    <row r="28" spans="1:8" x14ac:dyDescent="0.25">
      <c r="A28" s="41" t="s">
        <v>55</v>
      </c>
      <c r="B28" s="66" t="s">
        <v>109</v>
      </c>
      <c r="C28" s="43">
        <v>0</v>
      </c>
      <c r="D28" s="43"/>
      <c r="E28" s="43"/>
      <c r="F28" s="43">
        <v>0</v>
      </c>
      <c r="G28" s="9" t="e">
        <f t="shared" si="0"/>
        <v>#DIV/0!</v>
      </c>
      <c r="H28" s="10"/>
    </row>
    <row r="29" spans="1:8" x14ac:dyDescent="0.25">
      <c r="A29" s="41" t="s">
        <v>24</v>
      </c>
      <c r="B29" s="66" t="s">
        <v>110</v>
      </c>
      <c r="C29" s="43">
        <v>0</v>
      </c>
      <c r="D29" s="43"/>
      <c r="E29" s="43"/>
      <c r="F29" s="43">
        <v>0</v>
      </c>
      <c r="G29" s="9" t="e">
        <f t="shared" si="0"/>
        <v>#DIV/0!</v>
      </c>
      <c r="H29" s="10"/>
    </row>
    <row r="30" spans="1:8" x14ac:dyDescent="0.25">
      <c r="A30" s="41">
        <v>3233</v>
      </c>
      <c r="B30" s="66" t="s">
        <v>145</v>
      </c>
      <c r="C30" s="43">
        <v>0</v>
      </c>
      <c r="D30" s="43"/>
      <c r="E30" s="43"/>
      <c r="F30" s="43">
        <v>0</v>
      </c>
      <c r="G30" s="9" t="e">
        <f t="shared" si="0"/>
        <v>#DIV/0!</v>
      </c>
      <c r="H30" s="10"/>
    </row>
    <row r="31" spans="1:8" x14ac:dyDescent="0.25">
      <c r="A31" s="41" t="s">
        <v>44</v>
      </c>
      <c r="B31" s="66" t="s">
        <v>111</v>
      </c>
      <c r="C31" s="43">
        <v>0</v>
      </c>
      <c r="D31" s="43"/>
      <c r="E31" s="43"/>
      <c r="F31" s="43">
        <v>0</v>
      </c>
      <c r="G31" s="9" t="e">
        <f t="shared" si="0"/>
        <v>#DIV/0!</v>
      </c>
      <c r="H31" s="17"/>
    </row>
    <row r="32" spans="1:8" x14ac:dyDescent="0.25">
      <c r="A32" s="41">
        <v>3235</v>
      </c>
      <c r="B32" s="66" t="s">
        <v>112</v>
      </c>
      <c r="C32" s="43">
        <v>0</v>
      </c>
      <c r="D32" s="43"/>
      <c r="E32" s="43"/>
      <c r="F32" s="43">
        <v>0</v>
      </c>
      <c r="G32" s="9" t="e">
        <f t="shared" si="0"/>
        <v>#DIV/0!</v>
      </c>
      <c r="H32" s="17"/>
    </row>
    <row r="33" spans="1:8" x14ac:dyDescent="0.25">
      <c r="A33" s="41">
        <v>3236</v>
      </c>
      <c r="B33" s="66" t="s">
        <v>113</v>
      </c>
      <c r="C33" s="43">
        <v>0</v>
      </c>
      <c r="D33" s="43"/>
      <c r="E33" s="43"/>
      <c r="F33" s="43">
        <v>0</v>
      </c>
      <c r="G33" s="9" t="e">
        <f t="shared" si="0"/>
        <v>#DIV/0!</v>
      </c>
      <c r="H33" s="17"/>
    </row>
    <row r="34" spans="1:8" x14ac:dyDescent="0.25">
      <c r="A34" s="41">
        <v>3237</v>
      </c>
      <c r="B34" s="66" t="s">
        <v>114</v>
      </c>
      <c r="C34" s="43">
        <v>0</v>
      </c>
      <c r="D34" s="43"/>
      <c r="E34" s="43"/>
      <c r="F34" s="43">
        <v>0</v>
      </c>
      <c r="G34" s="9" t="e">
        <f t="shared" si="0"/>
        <v>#DIV/0!</v>
      </c>
      <c r="H34" s="17"/>
    </row>
    <row r="35" spans="1:8" x14ac:dyDescent="0.25">
      <c r="A35" s="41" t="s">
        <v>30</v>
      </c>
      <c r="B35" s="66" t="s">
        <v>115</v>
      </c>
      <c r="C35" s="43">
        <v>0</v>
      </c>
      <c r="D35" s="43"/>
      <c r="E35" s="43"/>
      <c r="F35" s="43">
        <v>0</v>
      </c>
      <c r="G35" s="9" t="e">
        <f t="shared" si="0"/>
        <v>#DIV/0!</v>
      </c>
      <c r="H35" s="17"/>
    </row>
    <row r="36" spans="1:8" x14ac:dyDescent="0.25">
      <c r="A36" s="41" t="s">
        <v>22</v>
      </c>
      <c r="B36" s="66" t="s">
        <v>116</v>
      </c>
      <c r="C36" s="43">
        <v>0</v>
      </c>
      <c r="D36" s="43"/>
      <c r="E36" s="43"/>
      <c r="F36" s="43">
        <v>0</v>
      </c>
      <c r="G36" s="9" t="e">
        <f t="shared" si="0"/>
        <v>#DIV/0!</v>
      </c>
      <c r="H36" s="17"/>
    </row>
    <row r="37" spans="1:8" ht="26.4" x14ac:dyDescent="0.25">
      <c r="A37" s="37">
        <v>324</v>
      </c>
      <c r="B37" s="65" t="s">
        <v>117</v>
      </c>
      <c r="C37" s="39">
        <f>SUM(C38)</f>
        <v>0</v>
      </c>
      <c r="D37" s="39">
        <f>SUM(D38)</f>
        <v>0</v>
      </c>
      <c r="E37" s="39">
        <f>SUM(E38)</f>
        <v>0</v>
      </c>
      <c r="F37" s="39">
        <f>SUM(F38)</f>
        <v>0</v>
      </c>
      <c r="G37" s="9" t="e">
        <f t="shared" si="0"/>
        <v>#DIV/0!</v>
      </c>
      <c r="H37" s="10" t="e">
        <f>F37/E37*100</f>
        <v>#DIV/0!</v>
      </c>
    </row>
    <row r="38" spans="1:8" ht="26.4" x14ac:dyDescent="0.25">
      <c r="A38" s="41">
        <v>3241</v>
      </c>
      <c r="B38" s="66" t="s">
        <v>117</v>
      </c>
      <c r="C38" s="43">
        <v>0</v>
      </c>
      <c r="D38" s="43"/>
      <c r="E38" s="43"/>
      <c r="F38" s="43">
        <v>0</v>
      </c>
      <c r="G38" s="9" t="e">
        <f t="shared" si="0"/>
        <v>#DIV/0!</v>
      </c>
      <c r="H38" s="10" t="e">
        <f>F38/E38*100</f>
        <v>#DIV/0!</v>
      </c>
    </row>
    <row r="39" spans="1:8" x14ac:dyDescent="0.25">
      <c r="A39" s="37">
        <v>329</v>
      </c>
      <c r="B39" s="65" t="s">
        <v>118</v>
      </c>
      <c r="C39" s="39">
        <v>71249.38</v>
      </c>
      <c r="D39" s="39">
        <v>62362.73</v>
      </c>
      <c r="E39" s="39">
        <v>64562.13</v>
      </c>
      <c r="F39" s="39">
        <v>99424.68</v>
      </c>
      <c r="G39" s="9">
        <f t="shared" si="0"/>
        <v>139.54462480936672</v>
      </c>
      <c r="H39" s="10">
        <f>F39/E39*100</f>
        <v>153.99845079460667</v>
      </c>
    </row>
    <row r="40" spans="1:8" x14ac:dyDescent="0.25">
      <c r="A40" s="41">
        <v>3292</v>
      </c>
      <c r="B40" s="66" t="s">
        <v>119</v>
      </c>
      <c r="C40" s="43">
        <v>0</v>
      </c>
      <c r="D40" s="43"/>
      <c r="E40" s="43"/>
      <c r="F40" s="43">
        <v>0</v>
      </c>
      <c r="G40" s="9" t="e">
        <f t="shared" si="0"/>
        <v>#DIV/0!</v>
      </c>
      <c r="H40" s="17"/>
    </row>
    <row r="41" spans="1:8" x14ac:dyDescent="0.25">
      <c r="A41" s="41" t="s">
        <v>135</v>
      </c>
      <c r="B41" s="66" t="s">
        <v>120</v>
      </c>
      <c r="C41" s="43">
        <v>0</v>
      </c>
      <c r="D41" s="43"/>
      <c r="E41" s="43"/>
      <c r="F41" s="43">
        <v>0</v>
      </c>
      <c r="G41" s="9" t="e">
        <f t="shared" si="0"/>
        <v>#DIV/0!</v>
      </c>
      <c r="H41" s="17"/>
    </row>
    <row r="42" spans="1:8" x14ac:dyDescent="0.25">
      <c r="A42" s="41">
        <v>3294</v>
      </c>
      <c r="B42" s="66" t="s">
        <v>121</v>
      </c>
      <c r="C42" s="43">
        <v>0</v>
      </c>
      <c r="D42" s="43"/>
      <c r="E42" s="43"/>
      <c r="F42" s="43">
        <v>0</v>
      </c>
      <c r="G42" s="9" t="e">
        <f t="shared" si="0"/>
        <v>#DIV/0!</v>
      </c>
      <c r="H42" s="17"/>
    </row>
    <row r="43" spans="1:8" x14ac:dyDescent="0.25">
      <c r="A43" s="41">
        <v>3295</v>
      </c>
      <c r="B43" s="66" t="s">
        <v>122</v>
      </c>
      <c r="C43" s="43">
        <v>0</v>
      </c>
      <c r="D43" s="43"/>
      <c r="E43" s="43"/>
      <c r="F43" s="43">
        <v>0</v>
      </c>
      <c r="G43" s="9" t="e">
        <f t="shared" si="0"/>
        <v>#DIV/0!</v>
      </c>
      <c r="H43" s="17"/>
    </row>
    <row r="44" spans="1:8" x14ac:dyDescent="0.25">
      <c r="A44" s="41" t="s">
        <v>19</v>
      </c>
      <c r="B44" s="66" t="s">
        <v>118</v>
      </c>
      <c r="C44" s="43">
        <v>0</v>
      </c>
      <c r="D44" s="43">
        <v>0</v>
      </c>
      <c r="E44" s="43">
        <v>0</v>
      </c>
      <c r="F44" s="43">
        <v>0</v>
      </c>
      <c r="G44" s="9" t="e">
        <f t="shared" si="0"/>
        <v>#DIV/0!</v>
      </c>
      <c r="H44" s="17"/>
    </row>
    <row r="45" spans="1:8" x14ac:dyDescent="0.25">
      <c r="A45" s="37">
        <v>34</v>
      </c>
      <c r="B45" s="65" t="s">
        <v>123</v>
      </c>
      <c r="C45" s="39">
        <v>5000</v>
      </c>
      <c r="D45" s="39">
        <v>19000</v>
      </c>
      <c r="E45" s="39">
        <v>19000</v>
      </c>
      <c r="F45" s="39">
        <v>25636.9</v>
      </c>
      <c r="G45" s="9">
        <f t="shared" si="0"/>
        <v>512.73800000000006</v>
      </c>
      <c r="H45" s="10">
        <f>F45/E45*100</f>
        <v>134.93105263157895</v>
      </c>
    </row>
    <row r="46" spans="1:8" x14ac:dyDescent="0.25">
      <c r="A46" s="37">
        <v>343</v>
      </c>
      <c r="B46" s="65" t="s">
        <v>124</v>
      </c>
      <c r="C46" s="39">
        <v>0</v>
      </c>
      <c r="D46" s="39">
        <v>0</v>
      </c>
      <c r="E46" s="39">
        <v>0</v>
      </c>
      <c r="F46" s="39">
        <v>0</v>
      </c>
      <c r="G46" s="9" t="e">
        <f t="shared" si="0"/>
        <v>#DIV/0!</v>
      </c>
      <c r="H46" s="10" t="e">
        <f>F46/E46*100</f>
        <v>#DIV/0!</v>
      </c>
    </row>
    <row r="47" spans="1:8" x14ac:dyDescent="0.25">
      <c r="A47" s="41" t="s">
        <v>35</v>
      </c>
      <c r="B47" s="66" t="s">
        <v>125</v>
      </c>
      <c r="C47" s="43"/>
      <c r="D47" s="43">
        <v>0</v>
      </c>
      <c r="E47" s="43">
        <v>0</v>
      </c>
      <c r="F47" s="43">
        <v>0</v>
      </c>
      <c r="G47" s="9" t="e">
        <f t="shared" si="0"/>
        <v>#DIV/0!</v>
      </c>
      <c r="H47" s="10"/>
    </row>
    <row r="48" spans="1:8" ht="26.4" x14ac:dyDescent="0.25">
      <c r="A48" s="37">
        <v>36</v>
      </c>
      <c r="B48" s="65" t="s">
        <v>138</v>
      </c>
      <c r="C48" s="39">
        <f>SUM(C49)</f>
        <v>0</v>
      </c>
      <c r="D48" s="39">
        <f>D49+D51</f>
        <v>0</v>
      </c>
      <c r="E48" s="39">
        <f>E49+E51</f>
        <v>0</v>
      </c>
      <c r="F48" s="39">
        <f>F49+F51</f>
        <v>492.52</v>
      </c>
      <c r="G48" s="9" t="e">
        <f t="shared" si="0"/>
        <v>#DIV/0!</v>
      </c>
      <c r="H48" s="10" t="e">
        <f>F48/E48*100</f>
        <v>#DIV/0!</v>
      </c>
    </row>
    <row r="49" spans="1:8" ht="26.4" x14ac:dyDescent="0.25">
      <c r="A49" s="37">
        <v>366</v>
      </c>
      <c r="B49" s="65" t="s">
        <v>138</v>
      </c>
      <c r="C49" s="39">
        <f>SUM(C51)</f>
        <v>0</v>
      </c>
      <c r="D49" s="39">
        <v>0</v>
      </c>
      <c r="E49" s="39">
        <v>0</v>
      </c>
      <c r="F49" s="39">
        <f>F50</f>
        <v>0</v>
      </c>
      <c r="G49" s="9" t="e">
        <f t="shared" si="0"/>
        <v>#DIV/0!</v>
      </c>
      <c r="H49" s="10" t="e">
        <f>F49/E49*100</f>
        <v>#DIV/0!</v>
      </c>
    </row>
    <row r="50" spans="1:8" ht="26.4" x14ac:dyDescent="0.25">
      <c r="A50" s="41">
        <v>3661</v>
      </c>
      <c r="B50" s="66" t="s">
        <v>138</v>
      </c>
      <c r="C50" s="43">
        <v>0</v>
      </c>
      <c r="D50" s="43"/>
      <c r="E50" s="43"/>
      <c r="F50" s="43">
        <v>0</v>
      </c>
      <c r="G50" s="9" t="e">
        <f t="shared" si="0"/>
        <v>#DIV/0!</v>
      </c>
      <c r="H50" s="17"/>
    </row>
    <row r="51" spans="1:8" ht="26.4" x14ac:dyDescent="0.25">
      <c r="A51" s="37">
        <v>369</v>
      </c>
      <c r="B51" s="65" t="s">
        <v>139</v>
      </c>
      <c r="C51" s="39">
        <v>0</v>
      </c>
      <c r="D51" s="39">
        <f>D52</f>
        <v>0</v>
      </c>
      <c r="E51" s="39">
        <f>E52</f>
        <v>0</v>
      </c>
      <c r="F51" s="39">
        <v>492.52</v>
      </c>
      <c r="G51" s="9" t="e">
        <f t="shared" si="0"/>
        <v>#DIV/0!</v>
      </c>
      <c r="H51" s="10" t="e">
        <f>F51/E51*100</f>
        <v>#DIV/0!</v>
      </c>
    </row>
    <row r="52" spans="1:8" ht="26.4" x14ac:dyDescent="0.25">
      <c r="A52" s="41">
        <v>3691</v>
      </c>
      <c r="B52" s="66" t="s">
        <v>139</v>
      </c>
      <c r="C52" s="43">
        <v>0</v>
      </c>
      <c r="D52" s="43"/>
      <c r="E52" s="43"/>
      <c r="F52" s="43">
        <v>0</v>
      </c>
      <c r="G52" s="9" t="e">
        <f t="shared" si="0"/>
        <v>#DIV/0!</v>
      </c>
      <c r="H52" s="17"/>
    </row>
    <row r="53" spans="1:8" ht="26.4" x14ac:dyDescent="0.25">
      <c r="A53" s="37">
        <v>37</v>
      </c>
      <c r="B53" s="65" t="s">
        <v>140</v>
      </c>
      <c r="C53" s="39">
        <v>281290</v>
      </c>
      <c r="D53" s="39">
        <v>304980</v>
      </c>
      <c r="E53" s="39">
        <v>304980</v>
      </c>
      <c r="F53" s="39">
        <v>298540.44</v>
      </c>
      <c r="G53" s="9">
        <f t="shared" si="0"/>
        <v>106.13261758327705</v>
      </c>
      <c r="H53" s="10">
        <f t="shared" ref="H53:H61" si="1">F53/E53*100</f>
        <v>97.888530395435765</v>
      </c>
    </row>
    <row r="54" spans="1:8" ht="26.4" x14ac:dyDescent="0.25">
      <c r="A54" s="37">
        <v>372</v>
      </c>
      <c r="B54" s="65" t="s">
        <v>140</v>
      </c>
      <c r="C54" s="39">
        <v>0</v>
      </c>
      <c r="D54" s="39">
        <v>0</v>
      </c>
      <c r="E54" s="39">
        <v>0</v>
      </c>
      <c r="F54" s="39"/>
      <c r="G54" s="9" t="e">
        <f t="shared" si="0"/>
        <v>#DIV/0!</v>
      </c>
      <c r="H54" s="10" t="e">
        <f t="shared" si="1"/>
        <v>#DIV/0!</v>
      </c>
    </row>
    <row r="55" spans="1:8" ht="26.4" x14ac:dyDescent="0.25">
      <c r="A55" s="41">
        <v>3722</v>
      </c>
      <c r="B55" s="66" t="s">
        <v>140</v>
      </c>
      <c r="C55" s="43"/>
      <c r="D55" s="43"/>
      <c r="E55" s="43">
        <v>0</v>
      </c>
      <c r="F55" s="43">
        <v>0</v>
      </c>
      <c r="G55" s="9" t="e">
        <f t="shared" si="0"/>
        <v>#DIV/0!</v>
      </c>
      <c r="H55" s="17"/>
    </row>
    <row r="56" spans="1:8" x14ac:dyDescent="0.25">
      <c r="A56" s="92">
        <v>4</v>
      </c>
      <c r="B56" s="96" t="s">
        <v>142</v>
      </c>
      <c r="C56" s="87">
        <f>C57+C60+C69</f>
        <v>124901.54</v>
      </c>
      <c r="D56" s="87">
        <f>D57+D60</f>
        <v>253318.37</v>
      </c>
      <c r="E56" s="87">
        <f>SUM(E57,E60)</f>
        <v>253318.37</v>
      </c>
      <c r="F56" s="87">
        <v>176036</v>
      </c>
      <c r="G56" s="88">
        <f t="shared" si="0"/>
        <v>140.93981547385246</v>
      </c>
      <c r="H56" s="89">
        <f t="shared" si="1"/>
        <v>69.491999336645023</v>
      </c>
    </row>
    <row r="57" spans="1:8" ht="26.4" x14ac:dyDescent="0.25">
      <c r="A57" s="37">
        <v>41</v>
      </c>
      <c r="B57" s="65" t="s">
        <v>161</v>
      </c>
      <c r="C57" s="39">
        <v>82735.289999999994</v>
      </c>
      <c r="D57" s="39">
        <v>114423.31</v>
      </c>
      <c r="E57" s="39">
        <v>114423.31</v>
      </c>
      <c r="F57" s="39">
        <f>SUM(F58)</f>
        <v>0</v>
      </c>
      <c r="G57" s="9">
        <f t="shared" si="0"/>
        <v>0</v>
      </c>
      <c r="H57" s="10">
        <f t="shared" si="1"/>
        <v>0</v>
      </c>
    </row>
    <row r="58" spans="1:8" x14ac:dyDescent="0.25">
      <c r="A58" s="37">
        <v>412</v>
      </c>
      <c r="B58" s="65" t="s">
        <v>143</v>
      </c>
      <c r="C58" s="39">
        <f>C59</f>
        <v>0</v>
      </c>
      <c r="D58" s="39">
        <v>0</v>
      </c>
      <c r="E58" s="39">
        <v>0</v>
      </c>
      <c r="F58" s="39">
        <f>F59</f>
        <v>0</v>
      </c>
      <c r="G58" s="9" t="e">
        <f t="shared" si="0"/>
        <v>#DIV/0!</v>
      </c>
      <c r="H58" s="10" t="e">
        <f t="shared" si="1"/>
        <v>#DIV/0!</v>
      </c>
    </row>
    <row r="59" spans="1:8" x14ac:dyDescent="0.25">
      <c r="A59" s="41">
        <v>4121</v>
      </c>
      <c r="B59" s="66" t="s">
        <v>143</v>
      </c>
      <c r="C59" s="43">
        <v>0</v>
      </c>
      <c r="D59" s="43"/>
      <c r="E59" s="43"/>
      <c r="F59" s="43">
        <v>0</v>
      </c>
      <c r="G59" s="9" t="e">
        <f t="shared" si="0"/>
        <v>#DIV/0!</v>
      </c>
      <c r="H59" s="10"/>
    </row>
    <row r="60" spans="1:8" ht="26.4" x14ac:dyDescent="0.25">
      <c r="A60" s="37">
        <v>42</v>
      </c>
      <c r="B60" s="65" t="s">
        <v>126</v>
      </c>
      <c r="C60" s="39">
        <v>42096.25</v>
      </c>
      <c r="D60" s="39">
        <f>D61+D69</f>
        <v>138895.06</v>
      </c>
      <c r="E60" s="39">
        <v>138895.06</v>
      </c>
      <c r="F60" s="39">
        <f>F61+F69</f>
        <v>76176.81</v>
      </c>
      <c r="G60" s="9">
        <f t="shared" si="0"/>
        <v>180.95866021320188</v>
      </c>
      <c r="H60" s="10">
        <f t="shared" si="1"/>
        <v>54.844866332899102</v>
      </c>
    </row>
    <row r="61" spans="1:8" x14ac:dyDescent="0.25">
      <c r="A61" s="37">
        <v>422</v>
      </c>
      <c r="B61" s="65" t="s">
        <v>127</v>
      </c>
      <c r="C61" s="39">
        <v>0</v>
      </c>
      <c r="D61" s="39">
        <v>32250</v>
      </c>
      <c r="E61" s="39">
        <v>32250</v>
      </c>
      <c r="F61" s="39">
        <v>6075</v>
      </c>
      <c r="G61" s="9" t="e">
        <f t="shared" si="0"/>
        <v>#DIV/0!</v>
      </c>
      <c r="H61" s="10">
        <f t="shared" si="1"/>
        <v>18.837209302325579</v>
      </c>
    </row>
    <row r="62" spans="1:8" x14ac:dyDescent="0.25">
      <c r="A62" s="41" t="s">
        <v>27</v>
      </c>
      <c r="B62" s="66" t="s">
        <v>128</v>
      </c>
      <c r="C62" s="43">
        <v>0</v>
      </c>
      <c r="D62" s="43">
        <v>0</v>
      </c>
      <c r="E62" s="43"/>
      <c r="F62" s="43">
        <v>0</v>
      </c>
      <c r="G62" s="9" t="e">
        <f t="shared" si="0"/>
        <v>#DIV/0!</v>
      </c>
      <c r="H62" s="17"/>
    </row>
    <row r="63" spans="1:8" x14ac:dyDescent="0.25">
      <c r="A63" s="41">
        <v>4222</v>
      </c>
      <c r="B63" s="66" t="s">
        <v>129</v>
      </c>
      <c r="C63" s="43">
        <v>0</v>
      </c>
      <c r="D63" s="43"/>
      <c r="E63" s="43"/>
      <c r="F63" s="43">
        <v>0</v>
      </c>
      <c r="G63" s="9" t="e">
        <f t="shared" si="0"/>
        <v>#DIV/0!</v>
      </c>
      <c r="H63" s="17"/>
    </row>
    <row r="64" spans="1:8" x14ac:dyDescent="0.25">
      <c r="A64" s="41">
        <v>4223</v>
      </c>
      <c r="B64" s="66" t="s">
        <v>130</v>
      </c>
      <c r="C64" s="43">
        <v>0</v>
      </c>
      <c r="D64" s="43"/>
      <c r="E64" s="43"/>
      <c r="F64" s="43">
        <v>0</v>
      </c>
      <c r="G64" s="9" t="e">
        <f t="shared" si="0"/>
        <v>#DIV/0!</v>
      </c>
      <c r="H64" s="17"/>
    </row>
    <row r="65" spans="1:8" x14ac:dyDescent="0.25">
      <c r="A65" s="41">
        <v>4224</v>
      </c>
      <c r="B65" s="66" t="s">
        <v>131</v>
      </c>
      <c r="C65" s="43">
        <v>0</v>
      </c>
      <c r="D65" s="43"/>
      <c r="E65" s="43"/>
      <c r="F65" s="43">
        <v>0</v>
      </c>
      <c r="G65" s="9" t="e">
        <f t="shared" si="0"/>
        <v>#DIV/0!</v>
      </c>
      <c r="H65" s="17"/>
    </row>
    <row r="66" spans="1:8" x14ac:dyDescent="0.25">
      <c r="A66" s="41">
        <v>4225</v>
      </c>
      <c r="B66" s="66" t="s">
        <v>141</v>
      </c>
      <c r="C66" s="43">
        <v>0</v>
      </c>
      <c r="D66" s="43"/>
      <c r="E66" s="43"/>
      <c r="F66" s="43">
        <v>0</v>
      </c>
      <c r="G66" s="9" t="e">
        <f t="shared" si="0"/>
        <v>#DIV/0!</v>
      </c>
      <c r="H66" s="17"/>
    </row>
    <row r="67" spans="1:8" x14ac:dyDescent="0.25">
      <c r="A67" s="41">
        <v>4226</v>
      </c>
      <c r="B67" s="66" t="s">
        <v>132</v>
      </c>
      <c r="C67" s="43">
        <v>0</v>
      </c>
      <c r="D67" s="43"/>
      <c r="E67" s="43"/>
      <c r="F67" s="43">
        <v>0</v>
      </c>
      <c r="G67" s="9" t="e">
        <f t="shared" si="0"/>
        <v>#DIV/0!</v>
      </c>
      <c r="H67" s="17"/>
    </row>
    <row r="68" spans="1:8" x14ac:dyDescent="0.25">
      <c r="A68" s="41">
        <v>4227</v>
      </c>
      <c r="B68" s="66" t="s">
        <v>133</v>
      </c>
      <c r="C68" s="43">
        <v>0</v>
      </c>
      <c r="D68" s="43"/>
      <c r="E68" s="43"/>
      <c r="F68" s="43">
        <v>0</v>
      </c>
      <c r="G68" s="9" t="e">
        <f t="shared" ref="G68:G75" si="2">F68/C68*100</f>
        <v>#DIV/0!</v>
      </c>
      <c r="H68" s="17"/>
    </row>
    <row r="69" spans="1:8" ht="26.4" x14ac:dyDescent="0.25">
      <c r="A69" s="41">
        <v>4241</v>
      </c>
      <c r="B69" s="66" t="s">
        <v>144</v>
      </c>
      <c r="C69" s="80">
        <v>70</v>
      </c>
      <c r="D69" s="39">
        <v>106645.06</v>
      </c>
      <c r="E69" s="39">
        <v>106645.06</v>
      </c>
      <c r="F69" s="39">
        <v>70101.81</v>
      </c>
      <c r="G69" s="9">
        <f t="shared" si="2"/>
        <v>100145.44285714286</v>
      </c>
      <c r="H69" s="10"/>
    </row>
    <row r="70" spans="1:8" ht="26.4" x14ac:dyDescent="0.25">
      <c r="A70" s="37">
        <v>45</v>
      </c>
      <c r="B70" s="65" t="s">
        <v>290</v>
      </c>
      <c r="C70" s="43">
        <v>0</v>
      </c>
      <c r="D70" s="43"/>
      <c r="E70" s="43"/>
      <c r="F70" s="39">
        <v>99859.19</v>
      </c>
      <c r="G70" s="9" t="e">
        <f>F70/C70*100</f>
        <v>#DIV/0!</v>
      </c>
      <c r="H70" s="17"/>
    </row>
    <row r="71" spans="1:8" x14ac:dyDescent="0.25">
      <c r="A71" s="41">
        <v>451</v>
      </c>
      <c r="B71" s="66" t="s">
        <v>291</v>
      </c>
      <c r="C71" s="43">
        <v>0</v>
      </c>
      <c r="D71" s="43"/>
      <c r="E71" s="43"/>
      <c r="F71" s="43">
        <v>0</v>
      </c>
      <c r="G71" s="9" t="e">
        <f>F71/C71*100</f>
        <v>#DIV/0!</v>
      </c>
      <c r="H71" s="17"/>
    </row>
    <row r="72" spans="1:8" s="40" customFormat="1" x14ac:dyDescent="0.25">
      <c r="A72" s="85">
        <v>5</v>
      </c>
      <c r="B72" s="86" t="s">
        <v>212</v>
      </c>
      <c r="C72" s="91">
        <f>C73</f>
        <v>0</v>
      </c>
      <c r="D72" s="87">
        <f t="shared" ref="D72:F73" si="3">D73</f>
        <v>0</v>
      </c>
      <c r="E72" s="87">
        <f t="shared" si="3"/>
        <v>0</v>
      </c>
      <c r="F72" s="87">
        <f t="shared" si="3"/>
        <v>0</v>
      </c>
      <c r="G72" s="88" t="e">
        <f t="shared" si="2"/>
        <v>#DIV/0!</v>
      </c>
      <c r="H72" s="89" t="e">
        <f>F72/E72*100</f>
        <v>#DIV/0!</v>
      </c>
    </row>
    <row r="73" spans="1:8" s="40" customFormat="1" ht="26.4" x14ac:dyDescent="0.25">
      <c r="A73" s="83">
        <v>54</v>
      </c>
      <c r="B73" s="75" t="s">
        <v>213</v>
      </c>
      <c r="C73" s="80">
        <f>C74</f>
        <v>0</v>
      </c>
      <c r="D73" s="39">
        <f t="shared" si="3"/>
        <v>0</v>
      </c>
      <c r="E73" s="39">
        <f t="shared" si="3"/>
        <v>0</v>
      </c>
      <c r="F73" s="39">
        <f t="shared" si="3"/>
        <v>0</v>
      </c>
      <c r="G73" s="9" t="e">
        <f t="shared" si="2"/>
        <v>#DIV/0!</v>
      </c>
      <c r="H73" s="10" t="e">
        <f>F73/E73*100</f>
        <v>#DIV/0!</v>
      </c>
    </row>
    <row r="74" spans="1:8" ht="26.4" x14ac:dyDescent="0.25">
      <c r="A74" s="84">
        <v>544</v>
      </c>
      <c r="B74" s="74" t="s">
        <v>214</v>
      </c>
      <c r="C74" s="78">
        <v>0</v>
      </c>
      <c r="D74" s="43"/>
      <c r="E74" s="43"/>
      <c r="F74" s="43"/>
      <c r="G74" s="9" t="e">
        <f t="shared" si="2"/>
        <v>#DIV/0!</v>
      </c>
      <c r="H74" s="10"/>
    </row>
    <row r="75" spans="1:8" ht="19.5" customHeight="1" x14ac:dyDescent="0.25">
      <c r="A75" s="97" t="s">
        <v>134</v>
      </c>
      <c r="B75" s="98"/>
      <c r="C75" s="87">
        <f>SUM(C56,C4,C72)</f>
        <v>6727445.9100000001</v>
      </c>
      <c r="D75" s="87">
        <f>SUM(D56,D4,D72)</f>
        <v>7299577.96</v>
      </c>
      <c r="E75" s="87">
        <f>SUM(E56,E4,E72)</f>
        <v>7301777.3599999994</v>
      </c>
      <c r="F75" s="87">
        <f>SUM(F56,F4,F72)</f>
        <v>7462426.9999999991</v>
      </c>
      <c r="G75" s="88">
        <f t="shared" si="2"/>
        <v>110.92511333175474</v>
      </c>
      <c r="H75" s="89">
        <f>F75/E75*100</f>
        <v>102.20014432212159</v>
      </c>
    </row>
    <row r="76" spans="1:8" x14ac:dyDescent="0.25">
      <c r="A76" s="72"/>
      <c r="B76" s="60"/>
      <c r="C76" s="61"/>
      <c r="D76" s="61"/>
      <c r="E76" s="61"/>
      <c r="F76" s="61"/>
      <c r="G76" s="67"/>
      <c r="H76" s="62"/>
    </row>
  </sheetData>
  <mergeCells count="2">
    <mergeCell ref="A1:H1"/>
    <mergeCell ref="A3:B3"/>
  </mergeCells>
  <pageMargins left="0.7" right="0.7" top="0.75" bottom="0.75" header="0.3" footer="0.3"/>
  <pageSetup paperSize="9" scale="56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zoomScaleNormal="100" workbookViewId="0">
      <selection activeCell="H4" sqref="H4"/>
    </sheetView>
  </sheetViews>
  <sheetFormatPr defaultRowHeight="27" customHeight="1" x14ac:dyDescent="0.25"/>
  <cols>
    <col min="1" max="1" width="9.44140625" style="100" customWidth="1"/>
    <col min="2" max="2" width="13.109375" style="100" customWidth="1"/>
    <col min="3" max="3" width="47.44140625" style="100" customWidth="1"/>
    <col min="4" max="4" width="15.109375" style="129" customWidth="1"/>
    <col min="5" max="5" width="15" style="130" customWidth="1"/>
    <col min="6" max="6" width="11.6640625" style="130" customWidth="1"/>
    <col min="7" max="7" width="16.5546875" style="130" customWidth="1"/>
    <col min="8" max="8" width="12.109375" style="130" customWidth="1"/>
    <col min="9" max="9" width="11.6640625" style="103" customWidth="1"/>
    <col min="10" max="10" width="11.109375" style="103" customWidth="1"/>
    <col min="11" max="13" width="11.109375" style="100" customWidth="1"/>
    <col min="14" max="16384" width="8.88671875" style="100"/>
  </cols>
  <sheetData>
    <row r="1" spans="1:11" ht="27" customHeight="1" x14ac:dyDescent="0.25">
      <c r="A1" s="166" t="s">
        <v>283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1" s="103" customFormat="1" ht="27" customHeight="1" x14ac:dyDescent="0.25">
      <c r="A2" s="101"/>
      <c r="B2" s="163" t="s">
        <v>0</v>
      </c>
      <c r="C2" s="164"/>
      <c r="D2" s="101" t="s">
        <v>67</v>
      </c>
      <c r="E2" s="131" t="s">
        <v>1</v>
      </c>
      <c r="F2" s="131" t="s">
        <v>222</v>
      </c>
      <c r="G2" s="131" t="s">
        <v>223</v>
      </c>
      <c r="H2" s="131" t="s">
        <v>224</v>
      </c>
      <c r="I2" s="101" t="s">
        <v>69</v>
      </c>
      <c r="J2" s="101" t="s">
        <v>70</v>
      </c>
    </row>
    <row r="3" spans="1:11" s="108" customFormat="1" ht="14.25" customHeight="1" x14ac:dyDescent="0.25">
      <c r="A3" s="104"/>
      <c r="B3" s="165" t="s">
        <v>2</v>
      </c>
      <c r="C3" s="164"/>
      <c r="D3" s="105"/>
      <c r="E3" s="106">
        <v>2</v>
      </c>
      <c r="F3" s="106">
        <v>3</v>
      </c>
      <c r="G3" s="106">
        <v>4</v>
      </c>
      <c r="H3" s="106">
        <v>5</v>
      </c>
      <c r="I3" s="105" t="s">
        <v>68</v>
      </c>
      <c r="J3" s="105" t="s">
        <v>71</v>
      </c>
      <c r="K3" s="107"/>
    </row>
    <row r="4" spans="1:11" s="114" customFormat="1" ht="27" customHeight="1" x14ac:dyDescent="0.25">
      <c r="A4" s="109"/>
      <c r="B4" s="110"/>
      <c r="C4" s="110" t="s">
        <v>285</v>
      </c>
      <c r="D4" s="111"/>
      <c r="E4" s="112">
        <f>E5+E50+E61+E123+E127+E132+E140</f>
        <v>6727445.9099999992</v>
      </c>
      <c r="F4" s="112">
        <f>F5+F50+F61+F123+F127+F132+F140</f>
        <v>7299577.959999999</v>
      </c>
      <c r="G4" s="112">
        <f>G5+G50+G61+G123+G127+G132+G140</f>
        <v>7301777.3599999994</v>
      </c>
      <c r="H4" s="112">
        <f>H5+H50+H61+H123+H127+H132+H140</f>
        <v>7286390.9999999991</v>
      </c>
      <c r="I4" s="113">
        <f>H4/E4*100</f>
        <v>108.30842934268942</v>
      </c>
      <c r="J4" s="113">
        <f>H4/G4*100</f>
        <v>99.78927925022353</v>
      </c>
    </row>
    <row r="5" spans="1:11" ht="27" customHeight="1" x14ac:dyDescent="0.25">
      <c r="A5" s="115">
        <v>2101</v>
      </c>
      <c r="B5" s="116" t="s">
        <v>3</v>
      </c>
      <c r="C5" s="115" t="s">
        <v>219</v>
      </c>
      <c r="D5" s="116"/>
      <c r="E5" s="102">
        <f>E6+E34+E42</f>
        <v>5301823.92</v>
      </c>
      <c r="F5" s="102">
        <f>F6+F34+F42</f>
        <v>6027194.5</v>
      </c>
      <c r="G5" s="102">
        <f>G6+G34+G42</f>
        <v>6027194.5</v>
      </c>
      <c r="H5" s="102">
        <f>H6+H34+H42</f>
        <v>5934023.9999999991</v>
      </c>
      <c r="I5" s="117"/>
      <c r="J5" s="117"/>
    </row>
    <row r="6" spans="1:11" ht="27" customHeight="1" x14ac:dyDescent="0.25">
      <c r="A6" s="118" t="s">
        <v>220</v>
      </c>
      <c r="B6" s="119" t="s">
        <v>4</v>
      </c>
      <c r="C6" s="118" t="s">
        <v>221</v>
      </c>
      <c r="D6" s="120"/>
      <c r="E6" s="121">
        <f>E7</f>
        <v>227928</v>
      </c>
      <c r="F6" s="121">
        <f>F7</f>
        <v>225648</v>
      </c>
      <c r="G6" s="121">
        <f>G7</f>
        <v>225648</v>
      </c>
      <c r="H6" s="121">
        <f>H7</f>
        <v>225648</v>
      </c>
      <c r="I6" s="113">
        <f>H6/E6*100</f>
        <v>98.999684110771824</v>
      </c>
      <c r="J6" s="113">
        <f t="shared" ref="J6:J11" si="0">H6/G6*100</f>
        <v>100</v>
      </c>
    </row>
    <row r="7" spans="1:11" ht="27" customHeight="1" x14ac:dyDescent="0.25">
      <c r="A7" s="119"/>
      <c r="B7" s="118">
        <v>3</v>
      </c>
      <c r="C7" s="118" t="s">
        <v>166</v>
      </c>
      <c r="D7" s="120"/>
      <c r="E7" s="121">
        <f>SUM(E8,E31)</f>
        <v>227928</v>
      </c>
      <c r="F7" s="121">
        <f>SUM(F8,F31)</f>
        <v>225648</v>
      </c>
      <c r="G7" s="121">
        <f>SUM(G8,G31)</f>
        <v>225648</v>
      </c>
      <c r="H7" s="121">
        <f>SUM(H8,H31)</f>
        <v>225648</v>
      </c>
      <c r="I7" s="113">
        <f>H7/E7*100</f>
        <v>98.999684110771824</v>
      </c>
      <c r="J7" s="113">
        <f t="shared" si="0"/>
        <v>100</v>
      </c>
    </row>
    <row r="8" spans="1:11" ht="27" customHeight="1" x14ac:dyDescent="0.25">
      <c r="A8" s="119"/>
      <c r="B8" s="118">
        <v>32</v>
      </c>
      <c r="C8" s="118" t="s">
        <v>165</v>
      </c>
      <c r="D8" s="120"/>
      <c r="E8" s="121">
        <f>SUM(E9,E12,E17,E27)</f>
        <v>222928</v>
      </c>
      <c r="F8" s="121">
        <f>SUM(F9,F12,F17,F27)</f>
        <v>219648</v>
      </c>
      <c r="G8" s="121">
        <f>SUM(G9,G12,G17,G27)</f>
        <v>219648</v>
      </c>
      <c r="H8" s="121">
        <f>SUM(H9,H12,H17,H27)</f>
        <v>219648</v>
      </c>
      <c r="I8" s="113">
        <f>H8/E8*100</f>
        <v>98.528672934759214</v>
      </c>
      <c r="J8" s="113">
        <f t="shared" si="0"/>
        <v>100</v>
      </c>
    </row>
    <row r="9" spans="1:11" ht="27" customHeight="1" x14ac:dyDescent="0.25">
      <c r="A9" s="119"/>
      <c r="B9" s="118" t="s">
        <v>7</v>
      </c>
      <c r="C9" s="118" t="s">
        <v>8</v>
      </c>
      <c r="D9" s="120"/>
      <c r="E9" s="121">
        <f>SUM(E10:E11)</f>
        <v>18200</v>
      </c>
      <c r="F9" s="121">
        <v>42000</v>
      </c>
      <c r="G9" s="121">
        <f>G10+G11</f>
        <v>42000</v>
      </c>
      <c r="H9" s="121">
        <f>SUM(H10:H11)</f>
        <v>38538.559999999998</v>
      </c>
      <c r="I9" s="113">
        <f t="shared" ref="I9:I41" si="1">H9/E9*100</f>
        <v>211.75032967032968</v>
      </c>
      <c r="J9" s="113">
        <f t="shared" si="0"/>
        <v>91.758476190476188</v>
      </c>
    </row>
    <row r="10" spans="1:11" ht="27" customHeight="1" x14ac:dyDescent="0.25">
      <c r="A10" s="123"/>
      <c r="B10" s="123" t="s">
        <v>10</v>
      </c>
      <c r="C10" s="123" t="s">
        <v>11</v>
      </c>
      <c r="D10" s="124" t="s">
        <v>281</v>
      </c>
      <c r="E10" s="122">
        <v>12315</v>
      </c>
      <c r="F10" s="125">
        <v>35000</v>
      </c>
      <c r="G10" s="125">
        <v>35000</v>
      </c>
      <c r="H10" s="125">
        <v>31538.560000000001</v>
      </c>
      <c r="I10" s="126">
        <f t="shared" si="1"/>
        <v>256.0987413723102</v>
      </c>
      <c r="J10" s="113">
        <f t="shared" si="0"/>
        <v>90.110171428571434</v>
      </c>
    </row>
    <row r="11" spans="1:11" ht="27" customHeight="1" x14ac:dyDescent="0.25">
      <c r="A11" s="123"/>
      <c r="B11" s="123" t="s">
        <v>37</v>
      </c>
      <c r="C11" s="123" t="s">
        <v>38</v>
      </c>
      <c r="D11" s="124" t="s">
        <v>281</v>
      </c>
      <c r="E11" s="122">
        <v>5885</v>
      </c>
      <c r="F11" s="125">
        <v>7000</v>
      </c>
      <c r="G11" s="125">
        <v>7000</v>
      </c>
      <c r="H11" s="125">
        <v>7000</v>
      </c>
      <c r="I11" s="126">
        <f t="shared" si="1"/>
        <v>118.946474086661</v>
      </c>
      <c r="J11" s="113">
        <f t="shared" si="0"/>
        <v>100</v>
      </c>
    </row>
    <row r="12" spans="1:11" ht="27" customHeight="1" x14ac:dyDescent="0.25">
      <c r="A12" s="119"/>
      <c r="B12" s="118" t="s">
        <v>39</v>
      </c>
      <c r="C12" s="118" t="s">
        <v>40</v>
      </c>
      <c r="D12" s="120"/>
      <c r="E12" s="121">
        <f>SUM(E13:E16)</f>
        <v>79878</v>
      </c>
      <c r="F12" s="127">
        <f>F13+F14+F15+F16</f>
        <v>62300</v>
      </c>
      <c r="G12" s="127">
        <f>G14+G13+G15+G16</f>
        <v>62300</v>
      </c>
      <c r="H12" s="127">
        <f>SUM(H13:H16)</f>
        <v>72058.600000000006</v>
      </c>
      <c r="I12" s="128">
        <f t="shared" si="1"/>
        <v>90.210821502791759</v>
      </c>
      <c r="J12" s="128">
        <f>H12/G12*100</f>
        <v>115.66388443017657</v>
      </c>
    </row>
    <row r="13" spans="1:11" ht="27" customHeight="1" x14ac:dyDescent="0.25">
      <c r="A13" s="123"/>
      <c r="B13" s="123" t="s">
        <v>49</v>
      </c>
      <c r="C13" s="123" t="s">
        <v>50</v>
      </c>
      <c r="D13" s="124" t="s">
        <v>281</v>
      </c>
      <c r="E13" s="122">
        <v>50434.94</v>
      </c>
      <c r="F13" s="125">
        <v>51300</v>
      </c>
      <c r="G13" s="125">
        <v>51300</v>
      </c>
      <c r="H13" s="125">
        <v>62978.6</v>
      </c>
      <c r="I13" s="126">
        <f t="shared" si="1"/>
        <v>124.87097238541376</v>
      </c>
      <c r="J13" s="126"/>
    </row>
    <row r="14" spans="1:11" ht="27" customHeight="1" x14ac:dyDescent="0.25">
      <c r="A14" s="123"/>
      <c r="B14" s="123" t="s">
        <v>51</v>
      </c>
      <c r="C14" s="123" t="s">
        <v>52</v>
      </c>
      <c r="D14" s="124" t="s">
        <v>281</v>
      </c>
      <c r="E14" s="122">
        <v>16000</v>
      </c>
      <c r="F14" s="125">
        <v>5000</v>
      </c>
      <c r="G14" s="125">
        <v>5000</v>
      </c>
      <c r="H14" s="125">
        <v>5000</v>
      </c>
      <c r="I14" s="126">
        <f t="shared" si="1"/>
        <v>31.25</v>
      </c>
      <c r="J14" s="126"/>
    </row>
    <row r="15" spans="1:11" ht="27" customHeight="1" x14ac:dyDescent="0.25">
      <c r="A15" s="123"/>
      <c r="B15" s="123" t="s">
        <v>53</v>
      </c>
      <c r="C15" s="123" t="s">
        <v>54</v>
      </c>
      <c r="D15" s="124" t="s">
        <v>281</v>
      </c>
      <c r="E15" s="122">
        <v>10677.36</v>
      </c>
      <c r="F15" s="125">
        <v>3000</v>
      </c>
      <c r="G15" s="125">
        <v>3000</v>
      </c>
      <c r="H15" s="125">
        <v>1080</v>
      </c>
      <c r="I15" s="126">
        <f t="shared" si="1"/>
        <v>10.11485985299737</v>
      </c>
      <c r="J15" s="126"/>
    </row>
    <row r="16" spans="1:11" ht="27" customHeight="1" x14ac:dyDescent="0.25">
      <c r="A16" s="123"/>
      <c r="B16" s="123" t="s">
        <v>41</v>
      </c>
      <c r="C16" s="123" t="s">
        <v>42</v>
      </c>
      <c r="D16" s="124" t="s">
        <v>281</v>
      </c>
      <c r="E16" s="122">
        <v>2765.7</v>
      </c>
      <c r="F16" s="125">
        <v>3000</v>
      </c>
      <c r="G16" s="125">
        <v>3000</v>
      </c>
      <c r="H16" s="125">
        <v>3000</v>
      </c>
      <c r="I16" s="126">
        <f t="shared" si="1"/>
        <v>108.47163466753445</v>
      </c>
      <c r="J16" s="126"/>
    </row>
    <row r="17" spans="1:10" ht="27" customHeight="1" x14ac:dyDescent="0.25">
      <c r="A17" s="119"/>
      <c r="B17" s="118" t="s">
        <v>16</v>
      </c>
      <c r="C17" s="118" t="s">
        <v>17</v>
      </c>
      <c r="D17" s="120"/>
      <c r="E17" s="121">
        <f>SUM(E18:E26)</f>
        <v>115350</v>
      </c>
      <c r="F17" s="127">
        <f>F18+F19+F21+F22+F24+F25+F26</f>
        <v>105348</v>
      </c>
      <c r="G17" s="127">
        <f>G18+G19+G21+G22+G24+G25+G26</f>
        <v>105348</v>
      </c>
      <c r="H17" s="127">
        <f>SUM(H18:H26)</f>
        <v>100550.84</v>
      </c>
      <c r="I17" s="128">
        <f t="shared" si="1"/>
        <v>87.170212397052453</v>
      </c>
      <c r="J17" s="128">
        <f>H17/G17*100</f>
        <v>95.446368227208865</v>
      </c>
    </row>
    <row r="18" spans="1:10" ht="27" customHeight="1" x14ac:dyDescent="0.25">
      <c r="A18" s="123"/>
      <c r="B18" s="123" t="s">
        <v>55</v>
      </c>
      <c r="C18" s="123" t="s">
        <v>56</v>
      </c>
      <c r="D18" s="124" t="s">
        <v>281</v>
      </c>
      <c r="E18" s="122">
        <v>27928.31</v>
      </c>
      <c r="F18" s="125">
        <v>28000</v>
      </c>
      <c r="G18" s="125">
        <v>28000</v>
      </c>
      <c r="H18" s="125">
        <v>28000</v>
      </c>
      <c r="I18" s="126">
        <f t="shared" si="1"/>
        <v>100.25669293988788</v>
      </c>
      <c r="J18" s="126"/>
    </row>
    <row r="19" spans="1:10" ht="27" customHeight="1" x14ac:dyDescent="0.25">
      <c r="A19" s="123"/>
      <c r="B19" s="123" t="s">
        <v>24</v>
      </c>
      <c r="C19" s="123" t="s">
        <v>25</v>
      </c>
      <c r="D19" s="124" t="s">
        <v>281</v>
      </c>
      <c r="E19" s="122">
        <v>29986.55</v>
      </c>
      <c r="F19" s="125">
        <v>20000</v>
      </c>
      <c r="G19" s="125">
        <v>20000</v>
      </c>
      <c r="H19" s="125">
        <v>20000</v>
      </c>
      <c r="I19" s="126">
        <f t="shared" si="1"/>
        <v>66.696568961751197</v>
      </c>
      <c r="J19" s="126"/>
    </row>
    <row r="20" spans="1:10" ht="27" customHeight="1" x14ac:dyDescent="0.25">
      <c r="A20" s="123"/>
      <c r="B20" s="123" t="s">
        <v>18</v>
      </c>
      <c r="C20" s="123" t="s">
        <v>48</v>
      </c>
      <c r="D20" s="124" t="s">
        <v>281</v>
      </c>
      <c r="E20" s="122">
        <v>300</v>
      </c>
      <c r="F20" s="125">
        <v>0</v>
      </c>
      <c r="G20" s="125">
        <v>0</v>
      </c>
      <c r="H20" s="125">
        <v>0</v>
      </c>
      <c r="I20" s="126">
        <f t="shared" si="1"/>
        <v>0</v>
      </c>
      <c r="J20" s="126"/>
    </row>
    <row r="21" spans="1:10" ht="27" customHeight="1" x14ac:dyDescent="0.25">
      <c r="A21" s="123"/>
      <c r="B21" s="123" t="s">
        <v>44</v>
      </c>
      <c r="C21" s="123" t="s">
        <v>57</v>
      </c>
      <c r="D21" s="124" t="s">
        <v>281</v>
      </c>
      <c r="E21" s="122">
        <v>29065.75</v>
      </c>
      <c r="F21" s="125">
        <v>40000</v>
      </c>
      <c r="G21" s="125">
        <v>40000</v>
      </c>
      <c r="H21" s="125">
        <v>35605.839999999997</v>
      </c>
      <c r="I21" s="126">
        <f t="shared" si="1"/>
        <v>122.50101924085908</v>
      </c>
      <c r="J21" s="126"/>
    </row>
    <row r="22" spans="1:10" ht="27" customHeight="1" x14ac:dyDescent="0.25">
      <c r="A22" s="123"/>
      <c r="B22" s="123">
        <v>3235</v>
      </c>
      <c r="C22" s="123" t="s">
        <v>225</v>
      </c>
      <c r="D22" s="124" t="s">
        <v>281</v>
      </c>
      <c r="E22" s="122">
        <v>3125</v>
      </c>
      <c r="F22" s="125">
        <v>5548</v>
      </c>
      <c r="G22" s="125">
        <v>5548</v>
      </c>
      <c r="H22" s="125">
        <v>5145</v>
      </c>
      <c r="I22" s="126">
        <f>H22/E22*100</f>
        <v>164.64000000000001</v>
      </c>
      <c r="J22" s="126"/>
    </row>
    <row r="23" spans="1:10" ht="27" customHeight="1" x14ac:dyDescent="0.25">
      <c r="A23" s="123"/>
      <c r="B23" s="123" t="s">
        <v>45</v>
      </c>
      <c r="C23" s="123" t="s">
        <v>62</v>
      </c>
      <c r="D23" s="124" t="s">
        <v>281</v>
      </c>
      <c r="E23" s="122">
        <v>0</v>
      </c>
      <c r="F23" s="125">
        <v>0</v>
      </c>
      <c r="G23" s="125">
        <v>0</v>
      </c>
      <c r="H23" s="125">
        <v>0</v>
      </c>
      <c r="I23" s="126">
        <v>0</v>
      </c>
      <c r="J23" s="126"/>
    </row>
    <row r="24" spans="1:10" ht="27" customHeight="1" x14ac:dyDescent="0.25">
      <c r="A24" s="123"/>
      <c r="B24" s="123" t="s">
        <v>20</v>
      </c>
      <c r="C24" s="123" t="s">
        <v>21</v>
      </c>
      <c r="D24" s="124" t="s">
        <v>281</v>
      </c>
      <c r="E24" s="122">
        <v>13675.63</v>
      </c>
      <c r="F24" s="125">
        <v>3000</v>
      </c>
      <c r="G24" s="125">
        <v>3000</v>
      </c>
      <c r="H24" s="125">
        <v>3000</v>
      </c>
      <c r="I24" s="126">
        <f t="shared" si="1"/>
        <v>21.936832160565913</v>
      </c>
      <c r="J24" s="126"/>
    </row>
    <row r="25" spans="1:10" ht="27" customHeight="1" x14ac:dyDescent="0.25">
      <c r="A25" s="123"/>
      <c r="B25" s="123" t="s">
        <v>30</v>
      </c>
      <c r="C25" s="123" t="s">
        <v>31</v>
      </c>
      <c r="D25" s="124" t="s">
        <v>281</v>
      </c>
      <c r="E25" s="122">
        <v>6903.76</v>
      </c>
      <c r="F25" s="125">
        <v>6000</v>
      </c>
      <c r="G25" s="125">
        <v>6000</v>
      </c>
      <c r="H25" s="125">
        <v>6000</v>
      </c>
      <c r="I25" s="126">
        <f t="shared" si="1"/>
        <v>86.909162543309719</v>
      </c>
      <c r="J25" s="126"/>
    </row>
    <row r="26" spans="1:10" ht="27" customHeight="1" x14ac:dyDescent="0.25">
      <c r="A26" s="123"/>
      <c r="B26" s="123" t="s">
        <v>22</v>
      </c>
      <c r="C26" s="123" t="s">
        <v>23</v>
      </c>
      <c r="D26" s="124" t="s">
        <v>281</v>
      </c>
      <c r="E26" s="122">
        <v>4365</v>
      </c>
      <c r="F26" s="125">
        <v>2800</v>
      </c>
      <c r="G26" s="125">
        <v>2800</v>
      </c>
      <c r="H26" s="125">
        <v>2800</v>
      </c>
      <c r="I26" s="126">
        <f t="shared" si="1"/>
        <v>64.146620847651775</v>
      </c>
      <c r="J26" s="126"/>
    </row>
    <row r="27" spans="1:10" ht="27" customHeight="1" x14ac:dyDescent="0.25">
      <c r="A27" s="119"/>
      <c r="B27" s="118" t="s">
        <v>12</v>
      </c>
      <c r="C27" s="118" t="s">
        <v>13</v>
      </c>
      <c r="D27" s="120"/>
      <c r="E27" s="121">
        <f>SUM(E28:E30)</f>
        <v>9500</v>
      </c>
      <c r="F27" s="127">
        <f>F28+F30</f>
        <v>10000</v>
      </c>
      <c r="G27" s="127">
        <f>G28+G30</f>
        <v>10000</v>
      </c>
      <c r="H27" s="127">
        <f>SUM(H28:H30)</f>
        <v>8500</v>
      </c>
      <c r="I27" s="128">
        <f t="shared" si="1"/>
        <v>89.473684210526315</v>
      </c>
      <c r="J27" s="128">
        <f>H27/G27*100</f>
        <v>85</v>
      </c>
    </row>
    <row r="28" spans="1:10" ht="27" customHeight="1" x14ac:dyDescent="0.25">
      <c r="A28" s="123"/>
      <c r="B28" s="123" t="s">
        <v>43</v>
      </c>
      <c r="C28" s="123" t="s">
        <v>60</v>
      </c>
      <c r="D28" s="124" t="s">
        <v>281</v>
      </c>
      <c r="E28" s="122">
        <v>1500</v>
      </c>
      <c r="F28" s="125">
        <v>7000</v>
      </c>
      <c r="G28" s="125">
        <v>7000</v>
      </c>
      <c r="H28" s="125">
        <v>7000</v>
      </c>
      <c r="I28" s="126">
        <f t="shared" si="1"/>
        <v>466.66666666666669</v>
      </c>
      <c r="J28" s="126"/>
    </row>
    <row r="29" spans="1:10" ht="27" customHeight="1" x14ac:dyDescent="0.25">
      <c r="A29" s="123"/>
      <c r="B29" s="123" t="s">
        <v>58</v>
      </c>
      <c r="C29" s="123" t="s">
        <v>59</v>
      </c>
      <c r="D29" s="124" t="s">
        <v>281</v>
      </c>
      <c r="E29" s="122">
        <v>1500</v>
      </c>
      <c r="F29" s="125">
        <v>0</v>
      </c>
      <c r="G29" s="125">
        <v>0</v>
      </c>
      <c r="H29" s="125">
        <v>0</v>
      </c>
      <c r="I29" s="126">
        <f t="shared" si="1"/>
        <v>0</v>
      </c>
      <c r="J29" s="126"/>
    </row>
    <row r="30" spans="1:10" ht="27" customHeight="1" x14ac:dyDescent="0.25">
      <c r="A30" s="123"/>
      <c r="B30" s="123" t="s">
        <v>19</v>
      </c>
      <c r="C30" s="123" t="s">
        <v>32</v>
      </c>
      <c r="D30" s="124" t="s">
        <v>281</v>
      </c>
      <c r="E30" s="122">
        <v>6500</v>
      </c>
      <c r="F30" s="125">
        <v>3000</v>
      </c>
      <c r="G30" s="125">
        <v>3000</v>
      </c>
      <c r="H30" s="125">
        <v>1500</v>
      </c>
      <c r="I30" s="126">
        <f t="shared" si="1"/>
        <v>23.076923076923077</v>
      </c>
      <c r="J30" s="126"/>
    </row>
    <row r="31" spans="1:10" ht="27" customHeight="1" x14ac:dyDescent="0.25">
      <c r="A31" s="119"/>
      <c r="B31" s="118">
        <v>34</v>
      </c>
      <c r="C31" s="118" t="s">
        <v>167</v>
      </c>
      <c r="D31" s="120"/>
      <c r="E31" s="121">
        <f>E32</f>
        <v>5000</v>
      </c>
      <c r="F31" s="127">
        <f>F32</f>
        <v>6000</v>
      </c>
      <c r="G31" s="127">
        <f>G32</f>
        <v>6000</v>
      </c>
      <c r="H31" s="127">
        <f>H32</f>
        <v>6000</v>
      </c>
      <c r="I31" s="128">
        <f>H31/E31*100</f>
        <v>120</v>
      </c>
      <c r="J31" s="128">
        <f>H31/G31*100</f>
        <v>100</v>
      </c>
    </row>
    <row r="32" spans="1:10" ht="27" customHeight="1" x14ac:dyDescent="0.25">
      <c r="A32" s="119"/>
      <c r="B32" s="118" t="s">
        <v>33</v>
      </c>
      <c r="C32" s="118" t="s">
        <v>34</v>
      </c>
      <c r="D32" s="120"/>
      <c r="E32" s="122">
        <f>E33</f>
        <v>5000</v>
      </c>
      <c r="F32" s="125">
        <v>6000</v>
      </c>
      <c r="G32" s="125">
        <v>6000</v>
      </c>
      <c r="H32" s="125">
        <v>6000</v>
      </c>
      <c r="I32" s="128">
        <f t="shared" si="1"/>
        <v>120</v>
      </c>
      <c r="J32" s="128">
        <f>H32/G32*100</f>
        <v>100</v>
      </c>
    </row>
    <row r="33" spans="1:10" ht="27" customHeight="1" x14ac:dyDescent="0.25">
      <c r="A33" s="123"/>
      <c r="B33" s="123" t="s">
        <v>35</v>
      </c>
      <c r="C33" s="123" t="s">
        <v>36</v>
      </c>
      <c r="D33" s="124" t="s">
        <v>281</v>
      </c>
      <c r="E33" s="122">
        <v>5000</v>
      </c>
      <c r="F33" s="125">
        <v>6000</v>
      </c>
      <c r="G33" s="125">
        <v>6000</v>
      </c>
      <c r="H33" s="125">
        <v>6000</v>
      </c>
      <c r="I33" s="126">
        <f t="shared" si="1"/>
        <v>120</v>
      </c>
      <c r="J33" s="126"/>
    </row>
    <row r="34" spans="1:10" ht="27" customHeight="1" x14ac:dyDescent="0.25">
      <c r="A34" s="118" t="s">
        <v>226</v>
      </c>
      <c r="B34" s="119" t="s">
        <v>4</v>
      </c>
      <c r="C34" s="118" t="s">
        <v>227</v>
      </c>
      <c r="D34" s="120"/>
      <c r="E34" s="121">
        <f>E37+E40</f>
        <v>6000</v>
      </c>
      <c r="F34" s="127">
        <f>F37+F40</f>
        <v>180380</v>
      </c>
      <c r="G34" s="127">
        <f>G37+G40</f>
        <v>180380</v>
      </c>
      <c r="H34" s="127">
        <f>H37+H40</f>
        <v>180380</v>
      </c>
      <c r="I34" s="128">
        <f t="shared" si="1"/>
        <v>3006.333333333333</v>
      </c>
      <c r="J34" s="128">
        <f>H34/G34*100</f>
        <v>100</v>
      </c>
    </row>
    <row r="35" spans="1:10" ht="27" customHeight="1" x14ac:dyDescent="0.25">
      <c r="A35" s="119"/>
      <c r="B35" s="118">
        <v>3</v>
      </c>
      <c r="C35" s="118" t="s">
        <v>166</v>
      </c>
      <c r="D35" s="120"/>
      <c r="E35" s="121">
        <f>SUM(E36,E39)</f>
        <v>6000</v>
      </c>
      <c r="F35" s="127">
        <f>SUM(F36,F39)</f>
        <v>180380</v>
      </c>
      <c r="G35" s="127">
        <f>SUM(G36,G39)</f>
        <v>180380</v>
      </c>
      <c r="H35" s="127">
        <f>SUM(H36,H39)</f>
        <v>180380</v>
      </c>
      <c r="I35" s="128">
        <f t="shared" si="1"/>
        <v>3006.333333333333</v>
      </c>
      <c r="J35" s="128">
        <f>H35/G35*100</f>
        <v>100</v>
      </c>
    </row>
    <row r="36" spans="1:10" ht="27" customHeight="1" x14ac:dyDescent="0.25">
      <c r="A36" s="119"/>
      <c r="B36" s="118">
        <v>32</v>
      </c>
      <c r="C36" s="118" t="s">
        <v>165</v>
      </c>
      <c r="D36" s="120"/>
      <c r="E36" s="121">
        <f>E37</f>
        <v>6000</v>
      </c>
      <c r="F36" s="127">
        <f>F37</f>
        <v>6500</v>
      </c>
      <c r="G36" s="127">
        <f>G37</f>
        <v>6500</v>
      </c>
      <c r="H36" s="127">
        <f>H37</f>
        <v>6500</v>
      </c>
      <c r="I36" s="128">
        <f t="shared" si="1"/>
        <v>108.33333333333333</v>
      </c>
      <c r="J36" s="128">
        <f>H36/G36*100</f>
        <v>100</v>
      </c>
    </row>
    <row r="37" spans="1:10" ht="27" customHeight="1" x14ac:dyDescent="0.25">
      <c r="A37" s="119"/>
      <c r="B37" s="118" t="s">
        <v>16</v>
      </c>
      <c r="C37" s="118" t="s">
        <v>17</v>
      </c>
      <c r="D37" s="120"/>
      <c r="E37" s="121">
        <f>E38</f>
        <v>6000</v>
      </c>
      <c r="F37" s="125">
        <v>6500</v>
      </c>
      <c r="G37" s="125">
        <v>6500</v>
      </c>
      <c r="H37" s="127">
        <f>H38</f>
        <v>6500</v>
      </c>
      <c r="I37" s="128">
        <f t="shared" si="1"/>
        <v>108.33333333333333</v>
      </c>
      <c r="J37" s="128">
        <f>H37/G37*100</f>
        <v>100</v>
      </c>
    </row>
    <row r="38" spans="1:10" ht="27" customHeight="1" x14ac:dyDescent="0.25">
      <c r="A38" s="123"/>
      <c r="B38" s="123" t="s">
        <v>45</v>
      </c>
      <c r="C38" s="123" t="s">
        <v>62</v>
      </c>
      <c r="D38" s="124" t="s">
        <v>281</v>
      </c>
      <c r="E38" s="122">
        <v>6000</v>
      </c>
      <c r="F38" s="125">
        <v>6500</v>
      </c>
      <c r="G38" s="125">
        <v>6500</v>
      </c>
      <c r="H38" s="125">
        <v>6500</v>
      </c>
      <c r="I38" s="126">
        <f t="shared" si="1"/>
        <v>108.33333333333333</v>
      </c>
      <c r="J38" s="126"/>
    </row>
    <row r="39" spans="1:10" ht="27" customHeight="1" x14ac:dyDescent="0.25">
      <c r="A39" s="119"/>
      <c r="B39" s="118">
        <v>37</v>
      </c>
      <c r="C39" s="118" t="s">
        <v>168</v>
      </c>
      <c r="D39" s="120"/>
      <c r="E39" s="121">
        <f>E40</f>
        <v>0</v>
      </c>
      <c r="F39" s="127">
        <f t="shared" ref="F39:H40" si="2">F40</f>
        <v>173880</v>
      </c>
      <c r="G39" s="127">
        <f>G41</f>
        <v>173880</v>
      </c>
      <c r="H39" s="127">
        <f t="shared" si="2"/>
        <v>173880</v>
      </c>
      <c r="I39" s="128" t="e">
        <f>H39/E39*100</f>
        <v>#DIV/0!</v>
      </c>
      <c r="J39" s="128">
        <f>H39/G39*100</f>
        <v>100</v>
      </c>
    </row>
    <row r="40" spans="1:10" ht="27" customHeight="1" x14ac:dyDescent="0.25">
      <c r="A40" s="119"/>
      <c r="B40" s="118" t="s">
        <v>14</v>
      </c>
      <c r="C40" s="118" t="s">
        <v>15</v>
      </c>
      <c r="D40" s="120"/>
      <c r="E40" s="121">
        <f>E41</f>
        <v>0</v>
      </c>
      <c r="F40" s="125">
        <v>173880</v>
      </c>
      <c r="G40" s="125">
        <v>173880</v>
      </c>
      <c r="H40" s="127">
        <f t="shared" si="2"/>
        <v>173880</v>
      </c>
      <c r="I40" s="128" t="e">
        <f t="shared" si="1"/>
        <v>#DIV/0!</v>
      </c>
      <c r="J40" s="128">
        <f>H40/G40*100</f>
        <v>100</v>
      </c>
    </row>
    <row r="41" spans="1:10" ht="27" customHeight="1" x14ac:dyDescent="0.25">
      <c r="A41" s="123"/>
      <c r="B41" s="123" t="s">
        <v>65</v>
      </c>
      <c r="C41" s="123" t="s">
        <v>66</v>
      </c>
      <c r="D41" s="124" t="s">
        <v>281</v>
      </c>
      <c r="E41" s="122">
        <v>0</v>
      </c>
      <c r="F41" s="125">
        <v>173880</v>
      </c>
      <c r="G41" s="125">
        <v>173880</v>
      </c>
      <c r="H41" s="125">
        <v>173880</v>
      </c>
      <c r="I41" s="126" t="e">
        <f t="shared" si="1"/>
        <v>#DIV/0!</v>
      </c>
      <c r="J41" s="126"/>
    </row>
    <row r="42" spans="1:10" ht="27" customHeight="1" x14ac:dyDescent="0.25">
      <c r="A42" s="118" t="s">
        <v>228</v>
      </c>
      <c r="B42" s="119" t="s">
        <v>4</v>
      </c>
      <c r="C42" s="118" t="s">
        <v>229</v>
      </c>
      <c r="D42" s="120"/>
      <c r="E42" s="121">
        <f>E43+E44+E45+E46</f>
        <v>5067895.92</v>
      </c>
      <c r="F42" s="121">
        <f>F43+F44+F45+F46+F47+F48+F49</f>
        <v>5621166.5</v>
      </c>
      <c r="G42" s="121">
        <f>G43+G44+G45+G46+G47+G48+G49</f>
        <v>5621166.5</v>
      </c>
      <c r="H42" s="121">
        <f>H43+H44+H45+H46+H47+H48+H49</f>
        <v>5527995.9999999991</v>
      </c>
      <c r="I42" s="113">
        <f t="shared" ref="I42:I71" si="3">H42/E42*100</f>
        <v>109.07871999076096</v>
      </c>
      <c r="J42" s="113"/>
    </row>
    <row r="43" spans="1:10" ht="27" customHeight="1" x14ac:dyDescent="0.25">
      <c r="A43" s="119"/>
      <c r="B43" s="118">
        <v>311</v>
      </c>
      <c r="C43" s="118" t="s">
        <v>230</v>
      </c>
      <c r="D43" s="120"/>
      <c r="E43" s="121">
        <v>4043219.28</v>
      </c>
      <c r="F43" s="121">
        <v>4561166.5</v>
      </c>
      <c r="G43" s="121">
        <v>4561166.5</v>
      </c>
      <c r="H43" s="121">
        <v>4390160.87</v>
      </c>
      <c r="I43" s="113">
        <f t="shared" si="3"/>
        <v>108.58082547528811</v>
      </c>
      <c r="J43" s="113">
        <f t="shared" ref="J43:J52" si="4">H43/G43*100</f>
        <v>96.250835614091272</v>
      </c>
    </row>
    <row r="44" spans="1:10" ht="27" customHeight="1" x14ac:dyDescent="0.25">
      <c r="A44" s="119"/>
      <c r="B44" s="118">
        <v>312</v>
      </c>
      <c r="C44" s="118" t="s">
        <v>231</v>
      </c>
      <c r="D44" s="120"/>
      <c r="E44" s="121">
        <v>226436.17</v>
      </c>
      <c r="F44" s="121">
        <v>200000</v>
      </c>
      <c r="G44" s="121">
        <v>200000</v>
      </c>
      <c r="H44" s="121">
        <v>199730.85</v>
      </c>
      <c r="I44" s="113">
        <f t="shared" si="3"/>
        <v>88.206248144896634</v>
      </c>
      <c r="J44" s="113">
        <f t="shared" si="4"/>
        <v>99.865425000000002</v>
      </c>
    </row>
    <row r="45" spans="1:10" ht="27" customHeight="1" x14ac:dyDescent="0.25">
      <c r="A45" s="119"/>
      <c r="B45" s="118">
        <v>313</v>
      </c>
      <c r="C45" s="118" t="s">
        <v>232</v>
      </c>
      <c r="D45" s="120"/>
      <c r="E45" s="121">
        <v>677020.88</v>
      </c>
      <c r="F45" s="127">
        <v>600000</v>
      </c>
      <c r="G45" s="127">
        <v>600000</v>
      </c>
      <c r="H45" s="127">
        <v>724198</v>
      </c>
      <c r="I45" s="128">
        <f t="shared" si="3"/>
        <v>106.96834047422585</v>
      </c>
      <c r="J45" s="128">
        <f t="shared" si="4"/>
        <v>120.69966666666667</v>
      </c>
    </row>
    <row r="46" spans="1:10" ht="27" customHeight="1" x14ac:dyDescent="0.25">
      <c r="A46" s="123"/>
      <c r="B46" s="123">
        <v>321</v>
      </c>
      <c r="C46" s="123" t="s">
        <v>233</v>
      </c>
      <c r="D46" s="124" t="s">
        <v>263</v>
      </c>
      <c r="E46" s="122">
        <v>121219.59</v>
      </c>
      <c r="F46" s="125">
        <v>200000</v>
      </c>
      <c r="G46" s="125">
        <v>200000</v>
      </c>
      <c r="H46" s="125">
        <v>133182.6</v>
      </c>
      <c r="I46" s="126">
        <f t="shared" si="3"/>
        <v>109.86887515458517</v>
      </c>
      <c r="J46" s="128">
        <f t="shared" si="4"/>
        <v>66.591300000000004</v>
      </c>
    </row>
    <row r="47" spans="1:10" ht="27" customHeight="1" x14ac:dyDescent="0.25">
      <c r="A47" s="123"/>
      <c r="B47" s="123">
        <v>323</v>
      </c>
      <c r="C47" s="123" t="s">
        <v>17</v>
      </c>
      <c r="D47" s="124" t="s">
        <v>263</v>
      </c>
      <c r="E47" s="122">
        <v>0</v>
      </c>
      <c r="F47" s="125">
        <v>12000</v>
      </c>
      <c r="G47" s="125">
        <v>12000</v>
      </c>
      <c r="H47" s="125">
        <v>8375</v>
      </c>
      <c r="I47" s="126" t="e">
        <f t="shared" si="3"/>
        <v>#DIV/0!</v>
      </c>
      <c r="J47" s="128">
        <f t="shared" si="4"/>
        <v>69.791666666666657</v>
      </c>
    </row>
    <row r="48" spans="1:10" ht="27" customHeight="1" x14ac:dyDescent="0.25">
      <c r="A48" s="123"/>
      <c r="B48" s="123">
        <v>329</v>
      </c>
      <c r="C48" s="123" t="s">
        <v>59</v>
      </c>
      <c r="D48" s="124" t="s">
        <v>263</v>
      </c>
      <c r="E48" s="122">
        <v>0</v>
      </c>
      <c r="F48" s="125">
        <v>35000</v>
      </c>
      <c r="G48" s="125">
        <v>35000</v>
      </c>
      <c r="H48" s="125">
        <v>53187</v>
      </c>
      <c r="I48" s="126" t="e">
        <f t="shared" si="3"/>
        <v>#DIV/0!</v>
      </c>
      <c r="J48" s="128">
        <f t="shared" si="4"/>
        <v>151.96285714285713</v>
      </c>
    </row>
    <row r="49" spans="1:10" ht="27" customHeight="1" x14ac:dyDescent="0.25">
      <c r="A49" s="123"/>
      <c r="B49" s="123">
        <v>343</v>
      </c>
      <c r="C49" s="123" t="s">
        <v>235</v>
      </c>
      <c r="D49" s="124" t="s">
        <v>263</v>
      </c>
      <c r="E49" s="122">
        <v>0</v>
      </c>
      <c r="F49" s="125">
        <v>13000</v>
      </c>
      <c r="G49" s="125">
        <v>13000</v>
      </c>
      <c r="H49" s="125">
        <v>19161.68</v>
      </c>
      <c r="I49" s="126" t="e">
        <f t="shared" si="3"/>
        <v>#DIV/0!</v>
      </c>
      <c r="J49" s="128">
        <f t="shared" si="4"/>
        <v>147.39753846153846</v>
      </c>
    </row>
    <row r="50" spans="1:10" ht="27" customHeight="1" x14ac:dyDescent="0.25">
      <c r="A50" s="115">
        <v>2102</v>
      </c>
      <c r="B50" s="116" t="s">
        <v>3</v>
      </c>
      <c r="C50" s="115" t="s">
        <v>234</v>
      </c>
      <c r="D50" s="116"/>
      <c r="E50" s="102">
        <f>E51</f>
        <v>399165.84</v>
      </c>
      <c r="F50" s="102">
        <f>F51</f>
        <v>279716.58999999997</v>
      </c>
      <c r="G50" s="102">
        <f>G51</f>
        <v>281915.99</v>
      </c>
      <c r="H50" s="102">
        <f>H51</f>
        <v>275015.99</v>
      </c>
      <c r="I50" s="113">
        <f t="shared" si="3"/>
        <v>68.89767671502149</v>
      </c>
      <c r="J50" s="113">
        <f t="shared" si="4"/>
        <v>97.552462348801157</v>
      </c>
    </row>
    <row r="51" spans="1:10" ht="27" customHeight="1" x14ac:dyDescent="0.25">
      <c r="A51" s="118" t="s">
        <v>236</v>
      </c>
      <c r="B51" s="119" t="s">
        <v>4</v>
      </c>
      <c r="C51" s="118" t="s">
        <v>237</v>
      </c>
      <c r="D51" s="120"/>
      <c r="E51" s="121">
        <f>E52+E55+E57+E59</f>
        <v>399165.84</v>
      </c>
      <c r="F51" s="127">
        <f>F52+F55+F57+F59</f>
        <v>279716.58999999997</v>
      </c>
      <c r="G51" s="127">
        <f>G52+G55+G57+G59</f>
        <v>281915.99</v>
      </c>
      <c r="H51" s="127">
        <f>H52+H55+H57+H59</f>
        <v>275015.99</v>
      </c>
      <c r="I51" s="128">
        <f t="shared" si="3"/>
        <v>68.89767671502149</v>
      </c>
      <c r="J51" s="128">
        <f t="shared" si="4"/>
        <v>97.552462348801157</v>
      </c>
    </row>
    <row r="52" spans="1:10" ht="27" customHeight="1" x14ac:dyDescent="0.25">
      <c r="A52" s="119"/>
      <c r="B52" s="118" t="s">
        <v>39</v>
      </c>
      <c r="C52" s="118" t="s">
        <v>40</v>
      </c>
      <c r="D52" s="120"/>
      <c r="E52" s="121">
        <f>SUM(E53:E54)</f>
        <v>101056.46</v>
      </c>
      <c r="F52" s="127">
        <f>F53+F54</f>
        <v>131291</v>
      </c>
      <c r="G52" s="127">
        <f>G53+G54</f>
        <v>131291</v>
      </c>
      <c r="H52" s="127">
        <f>H53+H54</f>
        <v>131291</v>
      </c>
      <c r="I52" s="128">
        <f t="shared" si="3"/>
        <v>129.918463401548</v>
      </c>
      <c r="J52" s="128">
        <f t="shared" si="4"/>
        <v>100</v>
      </c>
    </row>
    <row r="53" spans="1:10" ht="27" customHeight="1" x14ac:dyDescent="0.25">
      <c r="A53" s="123"/>
      <c r="B53" s="123">
        <v>322</v>
      </c>
      <c r="C53" s="123" t="s">
        <v>47</v>
      </c>
      <c r="D53" s="124" t="s">
        <v>281</v>
      </c>
      <c r="E53" s="122">
        <v>96206.46</v>
      </c>
      <c r="F53" s="125">
        <v>130000</v>
      </c>
      <c r="G53" s="125">
        <v>130000</v>
      </c>
      <c r="H53" s="125">
        <v>130000</v>
      </c>
      <c r="I53" s="126">
        <f t="shared" si="3"/>
        <v>135.12606118133854</v>
      </c>
      <c r="J53" s="126"/>
    </row>
    <row r="54" spans="1:10" ht="27" customHeight="1" x14ac:dyDescent="0.25">
      <c r="A54" s="123"/>
      <c r="B54" s="123">
        <v>3225</v>
      </c>
      <c r="C54" s="123" t="s">
        <v>54</v>
      </c>
      <c r="D54" s="124" t="s">
        <v>281</v>
      </c>
      <c r="E54" s="122">
        <v>4850</v>
      </c>
      <c r="F54" s="125">
        <v>1291</v>
      </c>
      <c r="G54" s="125">
        <v>1291</v>
      </c>
      <c r="H54" s="125">
        <v>1291</v>
      </c>
      <c r="I54" s="126">
        <f t="shared" si="3"/>
        <v>26.618556701030926</v>
      </c>
      <c r="J54" s="126"/>
    </row>
    <row r="55" spans="1:10" ht="27" customHeight="1" x14ac:dyDescent="0.25">
      <c r="A55" s="119"/>
      <c r="B55" s="118" t="s">
        <v>16</v>
      </c>
      <c r="C55" s="118" t="s">
        <v>17</v>
      </c>
      <c r="D55" s="120"/>
      <c r="E55" s="121">
        <f>SUM(E56:E56)</f>
        <v>1237.5</v>
      </c>
      <c r="F55" s="127">
        <f>F56</f>
        <v>1462.86</v>
      </c>
      <c r="G55" s="127">
        <v>1462.86</v>
      </c>
      <c r="H55" s="127">
        <f>SUM(H56:H56)</f>
        <v>1462.86</v>
      </c>
      <c r="I55" s="128">
        <f t="shared" si="3"/>
        <v>118.21090909090908</v>
      </c>
      <c r="J55" s="128">
        <f>H55/G55*100</f>
        <v>100</v>
      </c>
    </row>
    <row r="56" spans="1:10" ht="27" customHeight="1" x14ac:dyDescent="0.25">
      <c r="A56" s="123"/>
      <c r="B56" s="123">
        <v>3239</v>
      </c>
      <c r="C56" s="123" t="s">
        <v>23</v>
      </c>
      <c r="D56" s="124" t="s">
        <v>281</v>
      </c>
      <c r="E56" s="122">
        <v>1237.5</v>
      </c>
      <c r="F56" s="125">
        <v>1462.86</v>
      </c>
      <c r="G56" s="130">
        <v>1462.86</v>
      </c>
      <c r="H56" s="125">
        <v>1462.86</v>
      </c>
      <c r="I56" s="126">
        <f t="shared" si="3"/>
        <v>118.21090909090908</v>
      </c>
      <c r="J56" s="126"/>
    </row>
    <row r="57" spans="1:10" ht="27" customHeight="1" x14ac:dyDescent="0.25">
      <c r="A57" s="119"/>
      <c r="B57" s="118">
        <v>329</v>
      </c>
      <c r="C57" s="118" t="s">
        <v>238</v>
      </c>
      <c r="D57" s="120"/>
      <c r="E57" s="121">
        <f>E58</f>
        <v>15581.88</v>
      </c>
      <c r="F57" s="127">
        <f>F58</f>
        <v>15862.73</v>
      </c>
      <c r="G57" s="127">
        <v>18062.13</v>
      </c>
      <c r="H57" s="127">
        <f>H58</f>
        <v>18062.13</v>
      </c>
      <c r="I57" s="128">
        <f t="shared" si="3"/>
        <v>115.91752728168873</v>
      </c>
      <c r="J57" s="128" t="e">
        <f>H57/#REF!*100</f>
        <v>#REF!</v>
      </c>
    </row>
    <row r="58" spans="1:10" ht="27" customHeight="1" x14ac:dyDescent="0.25">
      <c r="A58" s="123"/>
      <c r="B58" s="123">
        <v>3292</v>
      </c>
      <c r="C58" s="123" t="s">
        <v>239</v>
      </c>
      <c r="D58" s="124" t="s">
        <v>281</v>
      </c>
      <c r="E58" s="122">
        <v>15581.88</v>
      </c>
      <c r="F58" s="125">
        <v>15862.73</v>
      </c>
      <c r="G58" s="125">
        <v>18062.13</v>
      </c>
      <c r="H58" s="125">
        <v>18062.13</v>
      </c>
      <c r="I58" s="126">
        <f t="shared" si="3"/>
        <v>115.91752728168873</v>
      </c>
      <c r="J58" s="126"/>
    </row>
    <row r="59" spans="1:10" ht="27" customHeight="1" x14ac:dyDescent="0.25">
      <c r="A59" s="119"/>
      <c r="B59" s="118">
        <v>372</v>
      </c>
      <c r="C59" s="118" t="s">
        <v>15</v>
      </c>
      <c r="D59" s="120"/>
      <c r="E59" s="121">
        <f>E60</f>
        <v>281290</v>
      </c>
      <c r="F59" s="127">
        <f>F60</f>
        <v>131100</v>
      </c>
      <c r="G59" s="127">
        <v>131100</v>
      </c>
      <c r="H59" s="127">
        <f>H60</f>
        <v>124200</v>
      </c>
      <c r="I59" s="128">
        <f t="shared" si="3"/>
        <v>44.153720359771057</v>
      </c>
      <c r="J59" s="128">
        <f>H59/G59*100</f>
        <v>94.73684210526315</v>
      </c>
    </row>
    <row r="60" spans="1:10" ht="27" customHeight="1" x14ac:dyDescent="0.25">
      <c r="A60" s="123"/>
      <c r="B60" s="123">
        <v>3722</v>
      </c>
      <c r="C60" s="123" t="s">
        <v>66</v>
      </c>
      <c r="D60" s="124" t="s">
        <v>281</v>
      </c>
      <c r="E60" s="122">
        <v>281290</v>
      </c>
      <c r="F60" s="125">
        <v>131100</v>
      </c>
      <c r="G60" s="125">
        <v>131100</v>
      </c>
      <c r="H60" s="125">
        <v>124200</v>
      </c>
      <c r="I60" s="126">
        <f t="shared" si="3"/>
        <v>44.153720359771057</v>
      </c>
      <c r="J60" s="126"/>
    </row>
    <row r="61" spans="1:10" ht="27" customHeight="1" x14ac:dyDescent="0.25">
      <c r="A61" s="115">
        <v>2301</v>
      </c>
      <c r="B61" s="116" t="s">
        <v>3</v>
      </c>
      <c r="C61" s="115" t="s">
        <v>240</v>
      </c>
      <c r="D61" s="116"/>
      <c r="E61" s="102">
        <f>E62+E65+E74+E87+E108+E113</f>
        <v>542188.55999999994</v>
      </c>
      <c r="F61" s="102">
        <f>F62+F65+F74+F87+F108+F113</f>
        <v>675169.59000000008</v>
      </c>
      <c r="G61" s="102">
        <f>G62+G65+G74+G87+G108+G113</f>
        <v>675169.59000000008</v>
      </c>
      <c r="H61" s="102">
        <f>H65+H74+H87+H108+H113+H123+H127+H132+H140</f>
        <v>793237.47000000009</v>
      </c>
      <c r="I61" s="113">
        <f>H61/E61*100</f>
        <v>146.30287846722553</v>
      </c>
      <c r="J61" s="113">
        <f>H61/G61*100</f>
        <v>117.4871442299408</v>
      </c>
    </row>
    <row r="62" spans="1:10" ht="27" customHeight="1" x14ac:dyDescent="0.25">
      <c r="A62" s="118" t="s">
        <v>241</v>
      </c>
      <c r="B62" s="119" t="s">
        <v>4</v>
      </c>
      <c r="C62" s="118" t="s">
        <v>242</v>
      </c>
      <c r="D62" s="120"/>
      <c r="E62" s="121">
        <f>E63</f>
        <v>32764.01</v>
      </c>
      <c r="F62" s="127">
        <f>F63</f>
        <v>23223.48</v>
      </c>
      <c r="G62" s="127">
        <f>G63</f>
        <v>23223.48</v>
      </c>
      <c r="H62" s="127">
        <f>H63</f>
        <v>23223.48</v>
      </c>
      <c r="I62" s="128">
        <f t="shared" si="3"/>
        <v>70.881067366296136</v>
      </c>
      <c r="J62" s="128">
        <f>H62/G62*100</f>
        <v>100</v>
      </c>
    </row>
    <row r="63" spans="1:10" ht="27" customHeight="1" x14ac:dyDescent="0.25">
      <c r="A63" s="119"/>
      <c r="B63" s="118">
        <v>323</v>
      </c>
      <c r="C63" s="118" t="s">
        <v>243</v>
      </c>
      <c r="D63" s="120"/>
      <c r="E63" s="121">
        <f>E64</f>
        <v>32764.01</v>
      </c>
      <c r="F63" s="127">
        <f>F64</f>
        <v>23223.48</v>
      </c>
      <c r="G63" s="127">
        <v>23223.48</v>
      </c>
      <c r="H63" s="127">
        <f>H64</f>
        <v>23223.48</v>
      </c>
      <c r="I63" s="128">
        <f t="shared" si="3"/>
        <v>70.881067366296136</v>
      </c>
      <c r="J63" s="128">
        <f>H63/G63*100</f>
        <v>100</v>
      </c>
    </row>
    <row r="64" spans="1:10" ht="27" customHeight="1" x14ac:dyDescent="0.25">
      <c r="A64" s="123"/>
      <c r="B64" s="123">
        <v>3237</v>
      </c>
      <c r="C64" s="123" t="s">
        <v>21</v>
      </c>
      <c r="D64" s="124" t="s">
        <v>281</v>
      </c>
      <c r="E64" s="122">
        <v>32764.01</v>
      </c>
      <c r="F64" s="125">
        <v>23223.48</v>
      </c>
      <c r="G64" s="125">
        <v>23223.48</v>
      </c>
      <c r="H64" s="125">
        <v>23223.48</v>
      </c>
      <c r="I64" s="126">
        <f t="shared" si="3"/>
        <v>70.881067366296136</v>
      </c>
      <c r="J64" s="126"/>
    </row>
    <row r="65" spans="1:10" ht="27" customHeight="1" x14ac:dyDescent="0.25">
      <c r="A65" s="118" t="s">
        <v>244</v>
      </c>
      <c r="B65" s="119" t="s">
        <v>4</v>
      </c>
      <c r="C65" s="118" t="s">
        <v>245</v>
      </c>
      <c r="D65" s="120"/>
      <c r="E65" s="121">
        <f>E68+E69+E70+E71</f>
        <v>229719.86</v>
      </c>
      <c r="F65" s="127">
        <f>F66</f>
        <v>170000</v>
      </c>
      <c r="G65" s="127">
        <f>G66</f>
        <v>170000</v>
      </c>
      <c r="H65" s="127">
        <f>H67+H68+H69+H70+H71</f>
        <v>32114.04</v>
      </c>
      <c r="I65" s="128">
        <f t="shared" si="3"/>
        <v>13.979653304681625</v>
      </c>
      <c r="J65" s="128">
        <f>H65/G65*100</f>
        <v>18.890611764705884</v>
      </c>
    </row>
    <row r="66" spans="1:10" ht="27" customHeight="1" x14ac:dyDescent="0.25">
      <c r="A66" s="119"/>
      <c r="B66" s="118">
        <v>322</v>
      </c>
      <c r="C66" s="118" t="s">
        <v>246</v>
      </c>
      <c r="D66" s="120"/>
      <c r="E66" s="121">
        <f>E67</f>
        <v>0</v>
      </c>
      <c r="F66" s="127">
        <f>F67+F68+F69+F70+F71+F72+F73</f>
        <v>170000</v>
      </c>
      <c r="G66" s="127">
        <f>G67+G68+G69+G70+G71+G72+G73</f>
        <v>170000</v>
      </c>
      <c r="H66" s="127">
        <f>H67+H68+H69+H70+H71</f>
        <v>32114.04</v>
      </c>
      <c r="I66" s="128" t="e">
        <f>H66/E66*100</f>
        <v>#DIV/0!</v>
      </c>
      <c r="J66" s="128">
        <f>H66/G66*100</f>
        <v>18.890611764705884</v>
      </c>
    </row>
    <row r="67" spans="1:10" ht="27" customHeight="1" x14ac:dyDescent="0.25">
      <c r="A67" s="123"/>
      <c r="B67" s="123">
        <v>3221</v>
      </c>
      <c r="C67" s="123" t="s">
        <v>50</v>
      </c>
      <c r="D67" s="124" t="s">
        <v>284</v>
      </c>
      <c r="E67" s="122">
        <v>0</v>
      </c>
      <c r="F67" s="125">
        <v>3000</v>
      </c>
      <c r="G67" s="125">
        <v>3000</v>
      </c>
      <c r="H67" s="125">
        <v>2115.88</v>
      </c>
      <c r="I67" s="126" t="e">
        <f t="shared" si="3"/>
        <v>#DIV/0!</v>
      </c>
      <c r="J67" s="126"/>
    </row>
    <row r="68" spans="1:10" ht="27" customHeight="1" x14ac:dyDescent="0.25">
      <c r="A68" s="123"/>
      <c r="B68" s="123">
        <v>32222</v>
      </c>
      <c r="C68" s="123" t="s">
        <v>61</v>
      </c>
      <c r="D68" s="124"/>
      <c r="E68" s="122">
        <v>216743.46</v>
      </c>
      <c r="F68" s="125">
        <v>150000</v>
      </c>
      <c r="G68" s="125">
        <v>150000</v>
      </c>
      <c r="H68" s="125">
        <v>14928.16</v>
      </c>
      <c r="I68" s="126">
        <f t="shared" si="3"/>
        <v>6.8874788655676156</v>
      </c>
      <c r="J68" s="126"/>
    </row>
    <row r="69" spans="1:10" ht="27" customHeight="1" x14ac:dyDescent="0.25">
      <c r="A69" s="123"/>
      <c r="B69" s="123">
        <v>32222</v>
      </c>
      <c r="C69" s="123" t="s">
        <v>247</v>
      </c>
      <c r="D69" s="124"/>
      <c r="E69" s="122">
        <v>873.6</v>
      </c>
      <c r="F69" s="125">
        <v>1000</v>
      </c>
      <c r="G69" s="125">
        <v>1000</v>
      </c>
      <c r="H69" s="125">
        <v>1000</v>
      </c>
      <c r="I69" s="126">
        <f t="shared" si="3"/>
        <v>114.46886446886447</v>
      </c>
      <c r="J69" s="126"/>
    </row>
    <row r="70" spans="1:10" ht="27" customHeight="1" x14ac:dyDescent="0.25">
      <c r="A70" s="123"/>
      <c r="B70" s="123">
        <v>32222</v>
      </c>
      <c r="C70" s="123" t="s">
        <v>248</v>
      </c>
      <c r="D70" s="124"/>
      <c r="E70" s="122">
        <v>4972</v>
      </c>
      <c r="F70" s="125">
        <v>4000</v>
      </c>
      <c r="G70" s="125">
        <v>4000</v>
      </c>
      <c r="H70" s="125">
        <v>4070</v>
      </c>
      <c r="I70" s="126">
        <f t="shared" si="3"/>
        <v>81.858407079646028</v>
      </c>
      <c r="J70" s="126"/>
    </row>
    <row r="71" spans="1:10" ht="27" customHeight="1" x14ac:dyDescent="0.25">
      <c r="A71" s="123"/>
      <c r="B71" s="123">
        <v>32222</v>
      </c>
      <c r="C71" s="123" t="s">
        <v>249</v>
      </c>
      <c r="D71" s="124"/>
      <c r="E71" s="122">
        <v>7130.8</v>
      </c>
      <c r="F71" s="125">
        <v>10000</v>
      </c>
      <c r="G71" s="125">
        <v>10000</v>
      </c>
      <c r="H71" s="125">
        <v>10000</v>
      </c>
      <c r="I71" s="126">
        <f t="shared" si="3"/>
        <v>140.23671958265552</v>
      </c>
      <c r="J71" s="126"/>
    </row>
    <row r="72" spans="1:10" ht="27" customHeight="1" x14ac:dyDescent="0.25">
      <c r="A72" s="123"/>
      <c r="B72" s="123">
        <v>3224</v>
      </c>
      <c r="C72" s="123" t="s">
        <v>52</v>
      </c>
      <c r="D72" s="124"/>
      <c r="E72" s="122">
        <v>0</v>
      </c>
      <c r="F72" s="125">
        <v>1000</v>
      </c>
      <c r="G72" s="125">
        <v>1000</v>
      </c>
      <c r="H72" s="125"/>
      <c r="I72" s="126"/>
      <c r="J72" s="126"/>
    </row>
    <row r="73" spans="1:10" ht="27" customHeight="1" x14ac:dyDescent="0.25">
      <c r="A73" s="123"/>
      <c r="B73" s="123">
        <v>3225</v>
      </c>
      <c r="C73" s="123" t="s">
        <v>54</v>
      </c>
      <c r="D73" s="124"/>
      <c r="E73" s="122">
        <v>0</v>
      </c>
      <c r="F73" s="125">
        <v>1000</v>
      </c>
      <c r="G73" s="125">
        <v>1000</v>
      </c>
      <c r="H73" s="125"/>
      <c r="I73" s="126"/>
      <c r="J73" s="126"/>
    </row>
    <row r="74" spans="1:10" ht="27" customHeight="1" x14ac:dyDescent="0.25">
      <c r="A74" s="118" t="s">
        <v>250</v>
      </c>
      <c r="B74" s="119" t="s">
        <v>4</v>
      </c>
      <c r="C74" s="118" t="s">
        <v>251</v>
      </c>
      <c r="D74" s="120"/>
      <c r="E74" s="121">
        <f>E75+E77+E78+E81+E85</f>
        <v>204957.37</v>
      </c>
      <c r="F74" s="127">
        <f>F75+F76+F77+F78+F81</f>
        <v>265000</v>
      </c>
      <c r="G74" s="127">
        <f>G75+G76+G77+G78+G81</f>
        <v>265000</v>
      </c>
      <c r="H74" s="127">
        <f>H75+H77+H78</f>
        <v>338084.46</v>
      </c>
      <c r="I74" s="128">
        <f t="shared" ref="I74:I86" si="5">H74/E74*100</f>
        <v>164.95355107259624</v>
      </c>
      <c r="J74" s="128">
        <f>H74/G74*100</f>
        <v>127.57904150943398</v>
      </c>
    </row>
    <row r="75" spans="1:10" ht="27" customHeight="1" x14ac:dyDescent="0.25">
      <c r="A75" s="119"/>
      <c r="B75" s="118">
        <v>311</v>
      </c>
      <c r="C75" s="118" t="s">
        <v>230</v>
      </c>
      <c r="D75" s="120"/>
      <c r="E75" s="121">
        <v>131011.45</v>
      </c>
      <c r="F75" s="121">
        <v>200000</v>
      </c>
      <c r="G75" s="121">
        <v>200000</v>
      </c>
      <c r="H75" s="121">
        <v>282013.38</v>
      </c>
      <c r="I75" s="113">
        <f t="shared" si="5"/>
        <v>215.25857472762877</v>
      </c>
      <c r="J75" s="113">
        <f>H75/G75*100</f>
        <v>141.00669000000002</v>
      </c>
    </row>
    <row r="76" spans="1:10" ht="27" customHeight="1" x14ac:dyDescent="0.25">
      <c r="A76" s="119"/>
      <c r="B76" s="118">
        <v>312</v>
      </c>
      <c r="C76" s="118" t="s">
        <v>231</v>
      </c>
      <c r="D76" s="120"/>
      <c r="E76" s="121">
        <v>0</v>
      </c>
      <c r="F76" s="121">
        <v>9000</v>
      </c>
      <c r="G76" s="121">
        <v>9000</v>
      </c>
      <c r="H76" s="121">
        <v>300</v>
      </c>
      <c r="I76" s="113" t="e">
        <f t="shared" si="5"/>
        <v>#DIV/0!</v>
      </c>
      <c r="J76" s="113">
        <f>H76/G76*100</f>
        <v>3.3333333333333335</v>
      </c>
    </row>
    <row r="77" spans="1:10" ht="27" customHeight="1" x14ac:dyDescent="0.25">
      <c r="A77" s="119"/>
      <c r="B77" s="118">
        <v>313</v>
      </c>
      <c r="C77" s="118" t="s">
        <v>232</v>
      </c>
      <c r="D77" s="120"/>
      <c r="E77" s="121">
        <v>21616.91</v>
      </c>
      <c r="F77" s="127">
        <v>40000</v>
      </c>
      <c r="G77" s="127">
        <v>40000</v>
      </c>
      <c r="H77" s="127">
        <v>44071.08</v>
      </c>
      <c r="I77" s="128">
        <f t="shared" si="5"/>
        <v>203.8731715124872</v>
      </c>
      <c r="J77" s="128">
        <f>H77/G77*100</f>
        <v>110.1777</v>
      </c>
    </row>
    <row r="78" spans="1:10" ht="27" customHeight="1" x14ac:dyDescent="0.25">
      <c r="A78" s="119"/>
      <c r="B78" s="118">
        <v>321</v>
      </c>
      <c r="C78" s="118" t="s">
        <v>252</v>
      </c>
      <c r="D78" s="120"/>
      <c r="E78" s="121">
        <f>E80+E79</f>
        <v>3681.5</v>
      </c>
      <c r="F78" s="127">
        <f>F79+F80</f>
        <v>13000</v>
      </c>
      <c r="G78" s="127">
        <f>G79+G80</f>
        <v>13000</v>
      </c>
      <c r="H78" s="127">
        <v>12000</v>
      </c>
      <c r="I78" s="128">
        <f>H78/E78*100</f>
        <v>325.95409479831591</v>
      </c>
      <c r="J78" s="128">
        <f>H78/G78*100</f>
        <v>92.307692307692307</v>
      </c>
    </row>
    <row r="79" spans="1:10" ht="27" customHeight="1" x14ac:dyDescent="0.25">
      <c r="A79" s="123"/>
      <c r="B79" s="123">
        <v>3211</v>
      </c>
      <c r="C79" s="123" t="s">
        <v>11</v>
      </c>
      <c r="D79" s="124" t="s">
        <v>5</v>
      </c>
      <c r="E79" s="122">
        <v>560</v>
      </c>
      <c r="F79" s="125">
        <v>1000</v>
      </c>
      <c r="G79" s="125">
        <v>1000</v>
      </c>
      <c r="H79" s="125">
        <v>0</v>
      </c>
      <c r="I79" s="126">
        <f>H79/E79*100</f>
        <v>0</v>
      </c>
      <c r="J79" s="126"/>
    </row>
    <row r="80" spans="1:10" ht="27" customHeight="1" x14ac:dyDescent="0.25">
      <c r="A80" s="123"/>
      <c r="B80" s="123">
        <v>3212</v>
      </c>
      <c r="C80" s="123" t="s">
        <v>253</v>
      </c>
      <c r="D80" s="124" t="s">
        <v>5</v>
      </c>
      <c r="E80" s="122">
        <v>3121.5</v>
      </c>
      <c r="F80" s="125">
        <v>12000</v>
      </c>
      <c r="G80" s="125">
        <v>12000</v>
      </c>
      <c r="H80" s="125">
        <v>12000</v>
      </c>
      <c r="I80" s="126">
        <f t="shared" si="5"/>
        <v>384.43056222969727</v>
      </c>
      <c r="J80" s="126"/>
    </row>
    <row r="81" spans="1:10" ht="27" customHeight="1" x14ac:dyDescent="0.25">
      <c r="A81" s="119"/>
      <c r="B81" s="118">
        <v>322</v>
      </c>
      <c r="C81" s="118" t="s">
        <v>40</v>
      </c>
      <c r="D81" s="120"/>
      <c r="E81" s="121">
        <f>E82+E84</f>
        <v>26837.199999999997</v>
      </c>
      <c r="F81" s="127">
        <f>F82+F83+F84</f>
        <v>3000</v>
      </c>
      <c r="G81" s="127">
        <f>G82+G83+G84</f>
        <v>3000</v>
      </c>
      <c r="H81" s="127">
        <f>H83</f>
        <v>0</v>
      </c>
      <c r="I81" s="128">
        <f t="shared" si="5"/>
        <v>0</v>
      </c>
      <c r="J81" s="128">
        <f>H81/G81*100</f>
        <v>0</v>
      </c>
    </row>
    <row r="82" spans="1:10" ht="27" customHeight="1" x14ac:dyDescent="0.25">
      <c r="A82" s="123"/>
      <c r="B82" s="123">
        <v>3221</v>
      </c>
      <c r="C82" s="123" t="s">
        <v>50</v>
      </c>
      <c r="D82" s="124" t="s">
        <v>5</v>
      </c>
      <c r="E82" s="122">
        <v>1244.94</v>
      </c>
      <c r="F82" s="125">
        <v>1000</v>
      </c>
      <c r="G82" s="125">
        <v>1000</v>
      </c>
      <c r="H82" s="125">
        <v>0</v>
      </c>
      <c r="I82" s="126">
        <f>H82/E82*100</f>
        <v>0</v>
      </c>
      <c r="J82" s="126"/>
    </row>
    <row r="83" spans="1:10" ht="27" customHeight="1" x14ac:dyDescent="0.25">
      <c r="A83" s="123"/>
      <c r="B83" s="123">
        <v>3224</v>
      </c>
      <c r="C83" s="123" t="s">
        <v>52</v>
      </c>
      <c r="D83" s="124" t="s">
        <v>5</v>
      </c>
      <c r="E83" s="122">
        <v>0</v>
      </c>
      <c r="F83" s="125">
        <v>1000</v>
      </c>
      <c r="G83" s="125">
        <v>1000</v>
      </c>
      <c r="H83" s="125">
        <v>0</v>
      </c>
      <c r="I83" s="126" t="e">
        <f t="shared" si="5"/>
        <v>#DIV/0!</v>
      </c>
      <c r="J83" s="126"/>
    </row>
    <row r="84" spans="1:10" ht="27" customHeight="1" x14ac:dyDescent="0.25">
      <c r="A84" s="123"/>
      <c r="B84" s="123">
        <v>3225</v>
      </c>
      <c r="C84" s="123" t="s">
        <v>54</v>
      </c>
      <c r="D84" s="124"/>
      <c r="E84" s="122">
        <v>25592.26</v>
      </c>
      <c r="F84" s="125">
        <v>1000</v>
      </c>
      <c r="G84" s="125">
        <v>1000</v>
      </c>
      <c r="H84" s="125">
        <v>0</v>
      </c>
      <c r="I84" s="126">
        <f t="shared" si="5"/>
        <v>0</v>
      </c>
      <c r="J84" s="126"/>
    </row>
    <row r="85" spans="1:10" ht="27" customHeight="1" x14ac:dyDescent="0.25">
      <c r="A85" s="119"/>
      <c r="B85" s="118">
        <v>323</v>
      </c>
      <c r="C85" s="118" t="s">
        <v>17</v>
      </c>
      <c r="D85" s="120"/>
      <c r="E85" s="121">
        <f>E86</f>
        <v>21810.31</v>
      </c>
      <c r="F85" s="127">
        <v>0</v>
      </c>
      <c r="G85" s="127">
        <v>0</v>
      </c>
      <c r="H85" s="127">
        <v>0</v>
      </c>
      <c r="I85" s="128">
        <v>0</v>
      </c>
      <c r="J85" s="128">
        <v>0</v>
      </c>
    </row>
    <row r="86" spans="1:10" ht="27" customHeight="1" x14ac:dyDescent="0.25">
      <c r="A86" s="123"/>
      <c r="B86" s="123">
        <v>3237</v>
      </c>
      <c r="C86" s="123" t="s">
        <v>21</v>
      </c>
      <c r="D86" s="124"/>
      <c r="E86" s="122">
        <v>21810.31</v>
      </c>
      <c r="F86" s="125">
        <v>1000</v>
      </c>
      <c r="G86" s="125">
        <v>0</v>
      </c>
      <c r="H86" s="125">
        <v>0</v>
      </c>
      <c r="I86" s="126">
        <f t="shared" si="5"/>
        <v>0</v>
      </c>
      <c r="J86" s="126"/>
    </row>
    <row r="87" spans="1:10" ht="27" customHeight="1" x14ac:dyDescent="0.25">
      <c r="A87" s="118" t="s">
        <v>254</v>
      </c>
      <c r="B87" s="119" t="s">
        <v>4</v>
      </c>
      <c r="C87" s="118" t="s">
        <v>255</v>
      </c>
      <c r="D87" s="120"/>
      <c r="E87" s="121">
        <f>E94+E99+E102+E105+E106</f>
        <v>68198.37</v>
      </c>
      <c r="F87" s="127">
        <f>F88+F91+F94+F99+F102+F104+F106</f>
        <v>118715</v>
      </c>
      <c r="G87" s="127">
        <f>G88+G91+G94+G99+G102+G105+G106</f>
        <v>118715</v>
      </c>
      <c r="H87" s="127">
        <f>H94+H99+H104+H106</f>
        <v>40308.370000000003</v>
      </c>
      <c r="I87" s="128">
        <f t="shared" ref="I87:I97" si="6">H87/E87*100</f>
        <v>59.104594435321559</v>
      </c>
      <c r="J87" s="128">
        <f>H87/G87*100</f>
        <v>33.953897990986817</v>
      </c>
    </row>
    <row r="88" spans="1:10" ht="27" customHeight="1" x14ac:dyDescent="0.25">
      <c r="A88" s="119"/>
      <c r="B88" s="118">
        <v>313</v>
      </c>
      <c r="C88" s="118" t="s">
        <v>232</v>
      </c>
      <c r="D88" s="120"/>
      <c r="E88" s="121">
        <f>SUM(E89:E90)</f>
        <v>0</v>
      </c>
      <c r="F88" s="127">
        <f>F89+F90</f>
        <v>2150</v>
      </c>
      <c r="G88" s="127">
        <f>G89+G90</f>
        <v>2150</v>
      </c>
      <c r="H88" s="127">
        <f>SUM(H89:H90)</f>
        <v>0</v>
      </c>
      <c r="I88" s="128" t="e">
        <f t="shared" si="6"/>
        <v>#DIV/0!</v>
      </c>
      <c r="J88" s="128">
        <f>H88/G88*100</f>
        <v>0</v>
      </c>
    </row>
    <row r="89" spans="1:10" ht="27" customHeight="1" x14ac:dyDescent="0.25">
      <c r="A89" s="123"/>
      <c r="B89" s="123">
        <v>3132</v>
      </c>
      <c r="C89" s="123" t="s">
        <v>256</v>
      </c>
      <c r="D89" s="124" t="s">
        <v>284</v>
      </c>
      <c r="E89" s="122">
        <v>0</v>
      </c>
      <c r="F89" s="125">
        <v>2000</v>
      </c>
      <c r="G89" s="125">
        <v>2000</v>
      </c>
      <c r="H89" s="125">
        <v>0</v>
      </c>
      <c r="I89" s="126" t="e">
        <f t="shared" si="6"/>
        <v>#DIV/0!</v>
      </c>
      <c r="J89" s="126"/>
    </row>
    <row r="90" spans="1:10" ht="27" customHeight="1" x14ac:dyDescent="0.25">
      <c r="A90" s="123"/>
      <c r="B90" s="123">
        <v>3133</v>
      </c>
      <c r="C90" s="123" t="s">
        <v>257</v>
      </c>
      <c r="D90" s="124" t="s">
        <v>284</v>
      </c>
      <c r="E90" s="122">
        <v>0</v>
      </c>
      <c r="F90" s="125">
        <v>150</v>
      </c>
      <c r="G90" s="125">
        <v>150</v>
      </c>
      <c r="H90" s="125">
        <v>0</v>
      </c>
      <c r="I90" s="126" t="e">
        <f t="shared" si="6"/>
        <v>#DIV/0!</v>
      </c>
      <c r="J90" s="126"/>
    </row>
    <row r="91" spans="1:10" ht="27" customHeight="1" x14ac:dyDescent="0.25">
      <c r="A91" s="119"/>
      <c r="B91" s="118">
        <v>321</v>
      </c>
      <c r="C91" s="118" t="s">
        <v>8</v>
      </c>
      <c r="D91" s="120"/>
      <c r="E91" s="121">
        <v>0</v>
      </c>
      <c r="F91" s="127">
        <f>F92+F93</f>
        <v>5500</v>
      </c>
      <c r="G91" s="127">
        <f>G92+G93</f>
        <v>5500</v>
      </c>
      <c r="H91" s="127">
        <v>0</v>
      </c>
      <c r="I91" s="128" t="e">
        <f t="shared" si="6"/>
        <v>#DIV/0!</v>
      </c>
      <c r="J91" s="128">
        <f>H91/G91*100</f>
        <v>0</v>
      </c>
    </row>
    <row r="92" spans="1:10" ht="27" customHeight="1" x14ac:dyDescent="0.25">
      <c r="A92" s="123"/>
      <c r="B92" s="123">
        <v>3211</v>
      </c>
      <c r="C92" s="123" t="s">
        <v>11</v>
      </c>
      <c r="D92" s="124" t="s">
        <v>284</v>
      </c>
      <c r="E92" s="122">
        <v>0</v>
      </c>
      <c r="F92" s="125">
        <v>4000</v>
      </c>
      <c r="G92" s="125">
        <v>4000</v>
      </c>
      <c r="H92" s="125">
        <v>0</v>
      </c>
      <c r="I92" s="126" t="e">
        <f t="shared" si="6"/>
        <v>#DIV/0!</v>
      </c>
      <c r="J92" s="126"/>
    </row>
    <row r="93" spans="1:10" ht="27" customHeight="1" x14ac:dyDescent="0.25">
      <c r="A93" s="123"/>
      <c r="B93" s="123">
        <v>3212</v>
      </c>
      <c r="C93" s="123" t="s">
        <v>253</v>
      </c>
      <c r="D93" s="124" t="s">
        <v>284</v>
      </c>
      <c r="E93" s="122">
        <v>0</v>
      </c>
      <c r="F93" s="125">
        <v>1500</v>
      </c>
      <c r="G93" s="125">
        <v>1500</v>
      </c>
      <c r="H93" s="125">
        <v>0</v>
      </c>
      <c r="I93" s="126" t="e">
        <f t="shared" si="6"/>
        <v>#DIV/0!</v>
      </c>
      <c r="J93" s="126"/>
    </row>
    <row r="94" spans="1:10" ht="27" customHeight="1" x14ac:dyDescent="0.25">
      <c r="A94" s="119"/>
      <c r="B94" s="118">
        <v>322</v>
      </c>
      <c r="C94" s="118" t="s">
        <v>40</v>
      </c>
      <c r="D94" s="120"/>
      <c r="E94" s="121">
        <f>E96+E97</f>
        <v>28366.309999999998</v>
      </c>
      <c r="F94" s="127">
        <f>F95+F96+F97+F98</f>
        <v>61200</v>
      </c>
      <c r="G94" s="127">
        <f>G95+G96+G97+G98</f>
        <v>61200</v>
      </c>
      <c r="H94" s="127">
        <f>H95+H96+H97</f>
        <v>35385.93</v>
      </c>
      <c r="I94" s="128">
        <f t="shared" si="6"/>
        <v>124.74632759777357</v>
      </c>
      <c r="J94" s="128">
        <f>H94/G94*100</f>
        <v>57.820147058823537</v>
      </c>
    </row>
    <row r="95" spans="1:10" ht="27" customHeight="1" x14ac:dyDescent="0.25">
      <c r="A95" s="123"/>
      <c r="B95" s="123">
        <v>3222</v>
      </c>
      <c r="C95" s="123" t="s">
        <v>61</v>
      </c>
      <c r="D95" s="124" t="s">
        <v>284</v>
      </c>
      <c r="E95" s="122">
        <v>0</v>
      </c>
      <c r="F95" s="125">
        <v>5200</v>
      </c>
      <c r="G95" s="125">
        <v>5200</v>
      </c>
      <c r="H95" s="125">
        <v>77.05</v>
      </c>
      <c r="I95" s="126" t="e">
        <f t="shared" si="6"/>
        <v>#DIV/0!</v>
      </c>
      <c r="J95" s="126"/>
    </row>
    <row r="96" spans="1:10" ht="27" customHeight="1" x14ac:dyDescent="0.25">
      <c r="A96" s="123"/>
      <c r="B96" s="123">
        <v>3221</v>
      </c>
      <c r="C96" s="123" t="s">
        <v>50</v>
      </c>
      <c r="D96" s="124" t="s">
        <v>284</v>
      </c>
      <c r="E96" s="122">
        <v>3245.62</v>
      </c>
      <c r="F96" s="125">
        <v>4000</v>
      </c>
      <c r="G96" s="125">
        <v>4000</v>
      </c>
      <c r="H96" s="125">
        <v>2115.88</v>
      </c>
      <c r="I96" s="126">
        <f t="shared" si="6"/>
        <v>65.191858566313982</v>
      </c>
      <c r="J96" s="126"/>
    </row>
    <row r="97" spans="1:10" ht="27" customHeight="1" x14ac:dyDescent="0.25">
      <c r="A97" s="123"/>
      <c r="B97" s="123">
        <v>3223</v>
      </c>
      <c r="C97" s="123" t="s">
        <v>47</v>
      </c>
      <c r="D97" s="124"/>
      <c r="E97" s="122">
        <v>25120.69</v>
      </c>
      <c r="F97" s="125">
        <v>50000</v>
      </c>
      <c r="G97" s="125">
        <v>50000</v>
      </c>
      <c r="H97" s="125">
        <v>33193</v>
      </c>
      <c r="I97" s="126">
        <f t="shared" si="6"/>
        <v>132.13410937358807</v>
      </c>
      <c r="J97" s="126"/>
    </row>
    <row r="98" spans="1:10" ht="27" customHeight="1" x14ac:dyDescent="0.25">
      <c r="A98" s="123"/>
      <c r="B98" s="123">
        <v>3224</v>
      </c>
      <c r="C98" s="123" t="s">
        <v>52</v>
      </c>
      <c r="D98" s="124"/>
      <c r="E98" s="122">
        <v>0</v>
      </c>
      <c r="F98" s="125">
        <v>2000</v>
      </c>
      <c r="G98" s="125">
        <v>2000</v>
      </c>
      <c r="H98" s="125"/>
      <c r="I98" s="126"/>
      <c r="J98" s="126"/>
    </row>
    <row r="99" spans="1:10" ht="27" customHeight="1" x14ac:dyDescent="0.25">
      <c r="A99" s="119"/>
      <c r="B99" s="118">
        <v>323</v>
      </c>
      <c r="C99" s="118" t="s">
        <v>17</v>
      </c>
      <c r="D99" s="120"/>
      <c r="E99" s="121">
        <f>E100+E101</f>
        <v>26000.81</v>
      </c>
      <c r="F99" s="127">
        <f>F100+F101</f>
        <v>19000</v>
      </c>
      <c r="G99" s="127">
        <f>G100+G101</f>
        <v>19000</v>
      </c>
      <c r="H99" s="127">
        <f>H101</f>
        <v>1765.97</v>
      </c>
      <c r="I99" s="128">
        <f>H99/E99*100</f>
        <v>6.7919807113701447</v>
      </c>
      <c r="J99" s="128">
        <f>H99/G99*100</f>
        <v>9.2945789473684215</v>
      </c>
    </row>
    <row r="100" spans="1:10" ht="27" customHeight="1" x14ac:dyDescent="0.25">
      <c r="A100" s="123"/>
      <c r="B100" s="123">
        <v>3232</v>
      </c>
      <c r="C100" s="123" t="s">
        <v>25</v>
      </c>
      <c r="D100" s="124" t="s">
        <v>284</v>
      </c>
      <c r="E100" s="122">
        <v>18531.25</v>
      </c>
      <c r="F100" s="125">
        <v>11500</v>
      </c>
      <c r="G100" s="125">
        <v>11500</v>
      </c>
      <c r="H100" s="125">
        <v>0</v>
      </c>
      <c r="I100" s="128">
        <f t="shared" ref="I100:I107" si="7">H100/E100*100</f>
        <v>0</v>
      </c>
      <c r="J100" s="126"/>
    </row>
    <row r="101" spans="1:10" ht="27" customHeight="1" x14ac:dyDescent="0.25">
      <c r="A101" s="123"/>
      <c r="B101" s="123">
        <v>3237</v>
      </c>
      <c r="C101" s="123" t="s">
        <v>21</v>
      </c>
      <c r="D101" s="124" t="s">
        <v>284</v>
      </c>
      <c r="E101" s="122">
        <v>7469.56</v>
      </c>
      <c r="F101" s="125">
        <v>7500</v>
      </c>
      <c r="G101" s="125">
        <v>7500</v>
      </c>
      <c r="H101" s="125">
        <v>1765.97</v>
      </c>
      <c r="I101" s="128">
        <f t="shared" si="7"/>
        <v>23.642222567326588</v>
      </c>
      <c r="J101" s="126"/>
    </row>
    <row r="102" spans="1:10" ht="27" customHeight="1" x14ac:dyDescent="0.25">
      <c r="A102" s="119"/>
      <c r="B102" s="118">
        <v>329</v>
      </c>
      <c r="C102" s="118" t="s">
        <v>13</v>
      </c>
      <c r="D102" s="120"/>
      <c r="E102" s="121">
        <f>SUM(E103)</f>
        <v>11905</v>
      </c>
      <c r="F102" s="127">
        <f>F103</f>
        <v>1500</v>
      </c>
      <c r="G102" s="127">
        <f>G103</f>
        <v>1500</v>
      </c>
      <c r="H102" s="127">
        <f>SUM(H103)</f>
        <v>0</v>
      </c>
      <c r="I102" s="128">
        <f t="shared" si="7"/>
        <v>0</v>
      </c>
      <c r="J102" s="128">
        <v>0</v>
      </c>
    </row>
    <row r="103" spans="1:10" ht="27" customHeight="1" x14ac:dyDescent="0.25">
      <c r="A103" s="123"/>
      <c r="B103" s="123">
        <v>3299</v>
      </c>
      <c r="C103" s="123" t="s">
        <v>32</v>
      </c>
      <c r="D103" s="124" t="s">
        <v>284</v>
      </c>
      <c r="E103" s="122">
        <v>11905</v>
      </c>
      <c r="F103" s="125">
        <v>1500</v>
      </c>
      <c r="G103" s="125">
        <v>1500</v>
      </c>
      <c r="H103" s="125">
        <v>0</v>
      </c>
      <c r="I103" s="128">
        <f t="shared" si="7"/>
        <v>0</v>
      </c>
      <c r="J103" s="126"/>
    </row>
    <row r="104" spans="1:10" ht="27" customHeight="1" x14ac:dyDescent="0.25">
      <c r="A104" s="119"/>
      <c r="B104" s="118">
        <v>422</v>
      </c>
      <c r="C104" s="118" t="s">
        <v>26</v>
      </c>
      <c r="D104" s="120"/>
      <c r="E104" s="121">
        <v>0</v>
      </c>
      <c r="F104" s="127">
        <f>F105</f>
        <v>26500</v>
      </c>
      <c r="G104" s="125">
        <f>G105</f>
        <v>26500</v>
      </c>
      <c r="H104" s="127">
        <f>H105</f>
        <v>325</v>
      </c>
      <c r="I104" s="128">
        <v>0</v>
      </c>
      <c r="J104" s="128">
        <v>0</v>
      </c>
    </row>
    <row r="105" spans="1:10" ht="27" customHeight="1" x14ac:dyDescent="0.25">
      <c r="A105" s="119"/>
      <c r="B105" s="123">
        <v>4221</v>
      </c>
      <c r="C105" s="123" t="s">
        <v>258</v>
      </c>
      <c r="D105" s="120"/>
      <c r="E105" s="121">
        <v>1856.25</v>
      </c>
      <c r="F105" s="127">
        <v>26500</v>
      </c>
      <c r="G105" s="127">
        <v>26500</v>
      </c>
      <c r="H105" s="127">
        <v>325</v>
      </c>
      <c r="I105" s="128">
        <f t="shared" si="7"/>
        <v>17.508417508417509</v>
      </c>
      <c r="J105" s="128"/>
    </row>
    <row r="106" spans="1:10" ht="27" customHeight="1" x14ac:dyDescent="0.25">
      <c r="A106" s="119"/>
      <c r="B106" s="118">
        <v>424</v>
      </c>
      <c r="C106" s="118" t="s">
        <v>259</v>
      </c>
      <c r="D106" s="120"/>
      <c r="E106" s="121">
        <f>E107</f>
        <v>70</v>
      </c>
      <c r="F106" s="127">
        <f>F107</f>
        <v>2865</v>
      </c>
      <c r="G106" s="127">
        <f>G107</f>
        <v>2865</v>
      </c>
      <c r="H106" s="127">
        <f>H107</f>
        <v>2831.47</v>
      </c>
      <c r="I106" s="128">
        <f t="shared" si="7"/>
        <v>4044.9571428571426</v>
      </c>
      <c r="J106" s="128"/>
    </row>
    <row r="107" spans="1:10" ht="27" customHeight="1" x14ac:dyDescent="0.25">
      <c r="A107" s="119"/>
      <c r="B107" s="123">
        <v>4241</v>
      </c>
      <c r="C107" s="123" t="s">
        <v>64</v>
      </c>
      <c r="D107" s="120"/>
      <c r="E107" s="122">
        <v>70</v>
      </c>
      <c r="F107" s="125">
        <v>2865</v>
      </c>
      <c r="G107" s="125">
        <v>2865</v>
      </c>
      <c r="H107" s="127">
        <v>2831.47</v>
      </c>
      <c r="I107" s="128">
        <f t="shared" si="7"/>
        <v>4044.9571428571426</v>
      </c>
      <c r="J107" s="128"/>
    </row>
    <row r="108" spans="1:10" ht="27" customHeight="1" x14ac:dyDescent="0.25">
      <c r="A108" s="118" t="s">
        <v>260</v>
      </c>
      <c r="B108" s="119" t="s">
        <v>4</v>
      </c>
      <c r="C108" s="118" t="s">
        <v>261</v>
      </c>
      <c r="D108" s="120"/>
      <c r="E108" s="121">
        <v>0</v>
      </c>
      <c r="F108" s="121">
        <f>F111</f>
        <v>97780.06</v>
      </c>
      <c r="G108" s="121">
        <v>97780.06</v>
      </c>
      <c r="H108" s="121">
        <f>H111</f>
        <v>98166.06</v>
      </c>
      <c r="I108" s="113">
        <v>0</v>
      </c>
      <c r="J108" s="113">
        <f>H108/G108*100</f>
        <v>100.39476351313346</v>
      </c>
    </row>
    <row r="109" spans="1:10" ht="27" customHeight="1" x14ac:dyDescent="0.25">
      <c r="A109" s="119"/>
      <c r="B109" s="118">
        <v>372</v>
      </c>
      <c r="C109" s="118" t="s">
        <v>15</v>
      </c>
      <c r="D109" s="120"/>
      <c r="E109" s="121">
        <f>SUM(E110,E114)</f>
        <v>0</v>
      </c>
      <c r="F109" s="121">
        <f>SUM(F110,F114)</f>
        <v>0</v>
      </c>
      <c r="G109" s="121">
        <v>0</v>
      </c>
      <c r="H109" s="121">
        <v>0</v>
      </c>
      <c r="I109" s="113">
        <v>0</v>
      </c>
      <c r="J109" s="113">
        <v>0</v>
      </c>
    </row>
    <row r="110" spans="1:10" ht="27" customHeight="1" x14ac:dyDescent="0.25">
      <c r="A110" s="123"/>
      <c r="B110" s="123">
        <v>3721</v>
      </c>
      <c r="C110" s="123" t="s">
        <v>262</v>
      </c>
      <c r="D110" s="124" t="s">
        <v>263</v>
      </c>
      <c r="E110" s="122">
        <v>0</v>
      </c>
      <c r="F110" s="125">
        <v>0</v>
      </c>
      <c r="G110" s="125">
        <v>0</v>
      </c>
      <c r="H110" s="125">
        <v>0</v>
      </c>
      <c r="I110" s="126">
        <v>0</v>
      </c>
      <c r="J110" s="126"/>
    </row>
    <row r="111" spans="1:10" ht="27" customHeight="1" x14ac:dyDescent="0.25">
      <c r="A111" s="119"/>
      <c r="B111" s="118">
        <v>424</v>
      </c>
      <c r="C111" s="118" t="s">
        <v>63</v>
      </c>
      <c r="D111" s="120"/>
      <c r="E111" s="121">
        <f>E112</f>
        <v>0</v>
      </c>
      <c r="F111" s="121">
        <f>F112</f>
        <v>97780.06</v>
      </c>
      <c r="G111" s="121">
        <f>G112</f>
        <v>97780.06</v>
      </c>
      <c r="H111" s="121">
        <f>H112</f>
        <v>98166.06</v>
      </c>
      <c r="I111" s="113" t="e">
        <f t="shared" ref="I111:I121" si="8">H111/E111*100</f>
        <v>#DIV/0!</v>
      </c>
      <c r="J111" s="113">
        <f>H111/G111*100</f>
        <v>100.39476351313346</v>
      </c>
    </row>
    <row r="112" spans="1:10" ht="27" customHeight="1" x14ac:dyDescent="0.25">
      <c r="A112" s="123"/>
      <c r="B112" s="123">
        <v>4241</v>
      </c>
      <c r="C112" s="123" t="s">
        <v>64</v>
      </c>
      <c r="D112" s="124" t="s">
        <v>263</v>
      </c>
      <c r="E112" s="122">
        <v>0</v>
      </c>
      <c r="F112" s="125">
        <v>97780.06</v>
      </c>
      <c r="G112" s="125">
        <v>97780.06</v>
      </c>
      <c r="H112" s="125">
        <v>98166.06</v>
      </c>
      <c r="I112" s="126" t="e">
        <f t="shared" si="8"/>
        <v>#DIV/0!</v>
      </c>
      <c r="J112" s="126"/>
    </row>
    <row r="113" spans="1:10" ht="27" customHeight="1" x14ac:dyDescent="0.25">
      <c r="A113" s="118" t="s">
        <v>264</v>
      </c>
      <c r="B113" s="119" t="s">
        <v>4</v>
      </c>
      <c r="C113" s="118" t="s">
        <v>265</v>
      </c>
      <c r="D113" s="120"/>
      <c r="E113" s="121">
        <f>E116+E121</f>
        <v>6548.95</v>
      </c>
      <c r="F113" s="121">
        <f>F116</f>
        <v>451.05</v>
      </c>
      <c r="G113" s="121">
        <f>G116</f>
        <v>451.05</v>
      </c>
      <c r="H113" s="121">
        <f>H116</f>
        <v>451</v>
      </c>
      <c r="I113" s="113">
        <f t="shared" si="8"/>
        <v>6.8866001420074969</v>
      </c>
      <c r="J113" s="113">
        <f>H113/G113*100</f>
        <v>99.988914754461817</v>
      </c>
    </row>
    <row r="114" spans="1:10" ht="27" customHeight="1" x14ac:dyDescent="0.25">
      <c r="A114" s="119"/>
      <c r="B114" s="118">
        <v>321</v>
      </c>
      <c r="C114" s="118" t="s">
        <v>8</v>
      </c>
      <c r="D114" s="120"/>
      <c r="E114" s="121">
        <v>0</v>
      </c>
      <c r="F114" s="127">
        <v>0</v>
      </c>
      <c r="G114" s="127">
        <v>0</v>
      </c>
      <c r="H114" s="127">
        <v>0</v>
      </c>
      <c r="I114" s="128" t="e">
        <f t="shared" si="8"/>
        <v>#DIV/0!</v>
      </c>
      <c r="J114" s="128" t="e">
        <f>H114/G114*100</f>
        <v>#DIV/0!</v>
      </c>
    </row>
    <row r="115" spans="1:10" ht="27" customHeight="1" x14ac:dyDescent="0.25">
      <c r="A115" s="123"/>
      <c r="B115" s="123">
        <v>3211</v>
      </c>
      <c r="C115" s="123" t="s">
        <v>11</v>
      </c>
      <c r="D115" s="124" t="s">
        <v>281</v>
      </c>
      <c r="E115" s="122">
        <v>0</v>
      </c>
      <c r="F115" s="125">
        <v>0</v>
      </c>
      <c r="G115" s="125">
        <v>0</v>
      </c>
      <c r="H115" s="125">
        <v>0</v>
      </c>
      <c r="I115" s="126" t="e">
        <f>H115/E115*100</f>
        <v>#DIV/0!</v>
      </c>
      <c r="J115" s="126"/>
    </row>
    <row r="116" spans="1:10" ht="27" customHeight="1" x14ac:dyDescent="0.25">
      <c r="A116" s="119"/>
      <c r="B116" s="118">
        <v>322</v>
      </c>
      <c r="C116" s="118" t="s">
        <v>40</v>
      </c>
      <c r="D116" s="124" t="s">
        <v>281</v>
      </c>
      <c r="E116" s="121">
        <f>E118+E117</f>
        <v>571.44999999999993</v>
      </c>
      <c r="F116" s="127">
        <f>F117</f>
        <v>451.05</v>
      </c>
      <c r="G116" s="127">
        <f>G117</f>
        <v>451.05</v>
      </c>
      <c r="H116" s="127">
        <f>H117</f>
        <v>451</v>
      </c>
      <c r="I116" s="128">
        <f>H116/E116*100</f>
        <v>78.922040423484134</v>
      </c>
      <c r="J116" s="128">
        <f>H116/G116*100</f>
        <v>99.988914754461817</v>
      </c>
    </row>
    <row r="117" spans="1:10" ht="27" customHeight="1" x14ac:dyDescent="0.25">
      <c r="A117" s="123"/>
      <c r="B117" s="123">
        <v>3221</v>
      </c>
      <c r="C117" s="123" t="s">
        <v>50</v>
      </c>
      <c r="D117" s="124" t="s">
        <v>281</v>
      </c>
      <c r="E117" s="122">
        <v>89.8</v>
      </c>
      <c r="F117" s="125">
        <v>451.05</v>
      </c>
      <c r="G117" s="125">
        <v>451.05</v>
      </c>
      <c r="H117" s="125">
        <v>451</v>
      </c>
      <c r="I117" s="126">
        <f t="shared" si="8"/>
        <v>502.22717149220495</v>
      </c>
      <c r="J117" s="126"/>
    </row>
    <row r="118" spans="1:10" ht="27" customHeight="1" x14ac:dyDescent="0.25">
      <c r="A118" s="123"/>
      <c r="B118" s="123">
        <v>3225</v>
      </c>
      <c r="C118" s="123" t="s">
        <v>54</v>
      </c>
      <c r="D118" s="124" t="s">
        <v>281</v>
      </c>
      <c r="E118" s="122">
        <v>481.65</v>
      </c>
      <c r="F118" s="125">
        <v>0</v>
      </c>
      <c r="G118" s="125">
        <v>0</v>
      </c>
      <c r="H118" s="125">
        <v>0</v>
      </c>
      <c r="I118" s="126">
        <f t="shared" si="8"/>
        <v>0</v>
      </c>
      <c r="J118" s="126"/>
    </row>
    <row r="119" spans="1:10" ht="27" customHeight="1" x14ac:dyDescent="0.25">
      <c r="A119" s="119"/>
      <c r="B119" s="118">
        <v>329</v>
      </c>
      <c r="C119" s="118" t="s">
        <v>13</v>
      </c>
      <c r="D119" s="124" t="s">
        <v>281</v>
      </c>
      <c r="E119" s="121">
        <f>SUM(E120,E135)</f>
        <v>34262.5</v>
      </c>
      <c r="F119" s="127">
        <v>0</v>
      </c>
      <c r="G119" s="127">
        <v>0</v>
      </c>
      <c r="H119" s="127">
        <v>0</v>
      </c>
      <c r="I119" s="128">
        <f t="shared" si="8"/>
        <v>0</v>
      </c>
      <c r="J119" s="128" t="e">
        <f>H119/G119*100</f>
        <v>#DIV/0!</v>
      </c>
    </row>
    <row r="120" spans="1:10" ht="27" customHeight="1" x14ac:dyDescent="0.25">
      <c r="A120" s="123"/>
      <c r="B120" s="123">
        <v>3299</v>
      </c>
      <c r="C120" s="123" t="s">
        <v>32</v>
      </c>
      <c r="D120" s="124" t="s">
        <v>281</v>
      </c>
      <c r="E120" s="122">
        <v>0</v>
      </c>
      <c r="F120" s="125">
        <v>0</v>
      </c>
      <c r="G120" s="125">
        <v>0</v>
      </c>
      <c r="H120" s="125">
        <v>0</v>
      </c>
      <c r="I120" s="126" t="e">
        <f t="shared" si="8"/>
        <v>#DIV/0!</v>
      </c>
      <c r="J120" s="126"/>
    </row>
    <row r="121" spans="1:10" ht="27" customHeight="1" x14ac:dyDescent="0.25">
      <c r="A121" s="119"/>
      <c r="B121" s="118">
        <v>422</v>
      </c>
      <c r="C121" s="118" t="s">
        <v>26</v>
      </c>
      <c r="D121" s="124" t="s">
        <v>281</v>
      </c>
      <c r="E121" s="121">
        <f>SUM(E122,E150)</f>
        <v>5977.5</v>
      </c>
      <c r="F121" s="127">
        <f>SUM(F122,F150)</f>
        <v>0</v>
      </c>
      <c r="G121" s="127">
        <f>SUM(G122,G150)</f>
        <v>0</v>
      </c>
      <c r="H121" s="127">
        <f>SUM(H122,H150)</f>
        <v>0</v>
      </c>
      <c r="I121" s="128">
        <f t="shared" si="8"/>
        <v>0</v>
      </c>
      <c r="J121" s="128" t="e">
        <f>H121/G121*100</f>
        <v>#DIV/0!</v>
      </c>
    </row>
    <row r="122" spans="1:10" ht="27" customHeight="1" x14ac:dyDescent="0.25">
      <c r="A122" s="123"/>
      <c r="B122" s="123">
        <v>4221</v>
      </c>
      <c r="C122" s="123" t="s">
        <v>28</v>
      </c>
      <c r="D122" s="124" t="s">
        <v>281</v>
      </c>
      <c r="E122" s="122">
        <v>5977.5</v>
      </c>
      <c r="F122" s="125">
        <v>0</v>
      </c>
      <c r="G122" s="125">
        <v>0</v>
      </c>
      <c r="H122" s="125">
        <v>0</v>
      </c>
      <c r="I122" s="126">
        <f t="shared" ref="I122:I134" si="9">H122/E122*100</f>
        <v>0</v>
      </c>
      <c r="J122" s="128" t="e">
        <f>H122/G122*100</f>
        <v>#DIV/0!</v>
      </c>
    </row>
    <row r="123" spans="1:10" ht="27" customHeight="1" x14ac:dyDescent="0.25">
      <c r="A123" s="115">
        <v>2401</v>
      </c>
      <c r="B123" s="116" t="s">
        <v>3</v>
      </c>
      <c r="C123" s="115" t="s">
        <v>267</v>
      </c>
      <c r="D123" s="116"/>
      <c r="E123" s="102">
        <f t="shared" ref="E123:H125" si="10">E124</f>
        <v>333007.3</v>
      </c>
      <c r="F123" s="102">
        <f t="shared" si="10"/>
        <v>106379.97</v>
      </c>
      <c r="G123" s="102">
        <f t="shared" si="10"/>
        <v>106379.97</v>
      </c>
      <c r="H123" s="102">
        <f t="shared" si="10"/>
        <v>107792.47</v>
      </c>
      <c r="I123" s="113">
        <f t="shared" si="9"/>
        <v>32.36940151161852</v>
      </c>
      <c r="J123" s="128">
        <f>H123/G123*100</f>
        <v>101.32778755248756</v>
      </c>
    </row>
    <row r="124" spans="1:10" ht="27" customHeight="1" x14ac:dyDescent="0.25">
      <c r="A124" s="118" t="s">
        <v>266</v>
      </c>
      <c r="B124" s="119" t="s">
        <v>4</v>
      </c>
      <c r="C124" s="118" t="s">
        <v>268</v>
      </c>
      <c r="D124" s="120"/>
      <c r="E124" s="121">
        <f t="shared" si="10"/>
        <v>333007.3</v>
      </c>
      <c r="F124" s="121">
        <f t="shared" si="10"/>
        <v>106379.97</v>
      </c>
      <c r="G124" s="121">
        <f t="shared" si="10"/>
        <v>106379.97</v>
      </c>
      <c r="H124" s="121">
        <f t="shared" si="10"/>
        <v>107792.47</v>
      </c>
      <c r="I124" s="113">
        <f t="shared" si="9"/>
        <v>32.36940151161852</v>
      </c>
      <c r="J124" s="128">
        <f>H124/G124*100</f>
        <v>101.32778755248756</v>
      </c>
    </row>
    <row r="125" spans="1:10" ht="27" customHeight="1" x14ac:dyDescent="0.25">
      <c r="A125" s="119"/>
      <c r="B125" s="118">
        <v>323</v>
      </c>
      <c r="C125" s="118" t="s">
        <v>17</v>
      </c>
      <c r="D125" s="120"/>
      <c r="E125" s="121">
        <f t="shared" si="10"/>
        <v>333007.3</v>
      </c>
      <c r="F125" s="127">
        <f t="shared" si="10"/>
        <v>106379.97</v>
      </c>
      <c r="G125" s="127">
        <f t="shared" si="10"/>
        <v>106379.97</v>
      </c>
      <c r="H125" s="127">
        <f t="shared" si="10"/>
        <v>107792.47</v>
      </c>
      <c r="I125" s="128">
        <f>H125/E125*100</f>
        <v>32.36940151161852</v>
      </c>
      <c r="J125" s="128">
        <f>H125/G125*100</f>
        <v>101.32778755248756</v>
      </c>
    </row>
    <row r="126" spans="1:10" ht="27" customHeight="1" x14ac:dyDescent="0.25">
      <c r="A126" s="123"/>
      <c r="B126" s="123">
        <v>3232</v>
      </c>
      <c r="C126" s="123" t="s">
        <v>25</v>
      </c>
      <c r="D126" s="124" t="s">
        <v>163</v>
      </c>
      <c r="E126" s="122">
        <v>333007.3</v>
      </c>
      <c r="F126" s="125">
        <v>106379.97</v>
      </c>
      <c r="G126" s="125">
        <v>106379.97</v>
      </c>
      <c r="H126" s="125">
        <v>107792.47</v>
      </c>
      <c r="I126" s="126">
        <f t="shared" si="9"/>
        <v>32.36940151161852</v>
      </c>
      <c r="J126" s="126"/>
    </row>
    <row r="127" spans="1:10" ht="27" customHeight="1" x14ac:dyDescent="0.25">
      <c r="A127" s="115">
        <v>2403</v>
      </c>
      <c r="B127" s="116" t="s">
        <v>3</v>
      </c>
      <c r="C127" s="115" t="s">
        <v>269</v>
      </c>
      <c r="D127" s="116"/>
      <c r="E127" s="102">
        <f>SUM(E129,E154)</f>
        <v>116997.79</v>
      </c>
      <c r="F127" s="102">
        <f>F128</f>
        <v>114423.31000000001</v>
      </c>
      <c r="G127" s="102">
        <f>SUM(G129,G154)</f>
        <v>114423.31000000001</v>
      </c>
      <c r="H127" s="102">
        <f>SUM(H129,H154)</f>
        <v>99859.19</v>
      </c>
      <c r="I127" s="113">
        <f>H127/E127*100</f>
        <v>85.351347234849484</v>
      </c>
      <c r="J127" s="113">
        <f t="shared" ref="J127:J134" si="11">H127/G127*100</f>
        <v>87.271719372564903</v>
      </c>
    </row>
    <row r="128" spans="1:10" ht="27" customHeight="1" x14ac:dyDescent="0.25">
      <c r="A128" s="118" t="s">
        <v>270</v>
      </c>
      <c r="B128" s="119" t="s">
        <v>4</v>
      </c>
      <c r="C128" s="118" t="s">
        <v>271</v>
      </c>
      <c r="D128" s="120"/>
      <c r="E128" s="121">
        <f>E129</f>
        <v>116997.79</v>
      </c>
      <c r="F128" s="121">
        <f>F129</f>
        <v>114423.31000000001</v>
      </c>
      <c r="G128" s="121">
        <f>G129</f>
        <v>114423.31000000001</v>
      </c>
      <c r="H128" s="121">
        <f>H129</f>
        <v>99859.19</v>
      </c>
      <c r="I128" s="113">
        <f>H128/E128*100</f>
        <v>85.351347234849484</v>
      </c>
      <c r="J128" s="113">
        <f t="shared" si="11"/>
        <v>87.271719372564903</v>
      </c>
    </row>
    <row r="129" spans="1:10" ht="27" customHeight="1" x14ac:dyDescent="0.25">
      <c r="A129" s="119"/>
      <c r="B129" s="118">
        <v>412</v>
      </c>
      <c r="C129" s="118" t="s">
        <v>29</v>
      </c>
      <c r="D129" s="120"/>
      <c r="E129" s="121">
        <f>E130+E131</f>
        <v>116997.79</v>
      </c>
      <c r="F129" s="127">
        <f>F130+F131</f>
        <v>114423.31000000001</v>
      </c>
      <c r="G129" s="127">
        <f>G130+G131</f>
        <v>114423.31000000001</v>
      </c>
      <c r="H129" s="127">
        <f>H130+H131</f>
        <v>99859.19</v>
      </c>
      <c r="I129" s="128">
        <f>H129/E129*100</f>
        <v>85.351347234849484</v>
      </c>
      <c r="J129" s="128">
        <f t="shared" si="11"/>
        <v>87.271719372564903</v>
      </c>
    </row>
    <row r="130" spans="1:10" ht="27" customHeight="1" x14ac:dyDescent="0.25">
      <c r="A130" s="123"/>
      <c r="B130" s="123">
        <v>4126</v>
      </c>
      <c r="C130" s="123" t="s">
        <v>272</v>
      </c>
      <c r="D130" s="124" t="s">
        <v>164</v>
      </c>
      <c r="E130" s="122">
        <v>50425</v>
      </c>
      <c r="F130" s="125">
        <v>90260.57</v>
      </c>
      <c r="G130" s="125">
        <v>90260.57</v>
      </c>
      <c r="H130" s="125">
        <v>90260.57</v>
      </c>
      <c r="I130" s="126">
        <f>H130/E130*100</f>
        <v>178.99964303420924</v>
      </c>
      <c r="J130" s="128">
        <f t="shared" si="11"/>
        <v>100</v>
      </c>
    </row>
    <row r="131" spans="1:10" ht="27" customHeight="1" x14ac:dyDescent="0.25">
      <c r="A131" s="123"/>
      <c r="B131" s="123">
        <v>4126</v>
      </c>
      <c r="C131" s="123" t="s">
        <v>272</v>
      </c>
      <c r="D131" s="124" t="s">
        <v>164</v>
      </c>
      <c r="E131" s="122">
        <v>66572.789999999994</v>
      </c>
      <c r="F131" s="125">
        <v>24162.74</v>
      </c>
      <c r="G131" s="125">
        <v>24162.74</v>
      </c>
      <c r="H131" s="125">
        <v>9598.6200000000008</v>
      </c>
      <c r="I131" s="126">
        <f t="shared" si="9"/>
        <v>14.418233034848024</v>
      </c>
      <c r="J131" s="128">
        <f t="shared" si="11"/>
        <v>39.724882194651769</v>
      </c>
    </row>
    <row r="132" spans="1:10" ht="27" customHeight="1" x14ac:dyDescent="0.25">
      <c r="A132" s="115">
        <v>2405</v>
      </c>
      <c r="B132" s="116" t="s">
        <v>3</v>
      </c>
      <c r="C132" s="115" t="s">
        <v>273</v>
      </c>
      <c r="D132" s="116"/>
      <c r="E132" s="102">
        <f>SUM(E134,E159)</f>
        <v>34262.5</v>
      </c>
      <c r="F132" s="102">
        <f>F133</f>
        <v>11750</v>
      </c>
      <c r="G132" s="102">
        <f>G133</f>
        <v>11750</v>
      </c>
      <c r="H132" s="102">
        <f>H133</f>
        <v>11750</v>
      </c>
      <c r="I132" s="113">
        <f t="shared" si="9"/>
        <v>34.294053265231668</v>
      </c>
      <c r="J132" s="113">
        <f t="shared" si="11"/>
        <v>100</v>
      </c>
    </row>
    <row r="133" spans="1:10" ht="27" customHeight="1" x14ac:dyDescent="0.25">
      <c r="A133" s="118" t="s">
        <v>274</v>
      </c>
      <c r="B133" s="119" t="s">
        <v>4</v>
      </c>
      <c r="C133" s="118" t="s">
        <v>275</v>
      </c>
      <c r="D133" s="120"/>
      <c r="E133" s="121">
        <f>E134</f>
        <v>34262.5</v>
      </c>
      <c r="F133" s="121">
        <f>F134+F136</f>
        <v>11750</v>
      </c>
      <c r="G133" s="121">
        <f>G134+G136</f>
        <v>11750</v>
      </c>
      <c r="H133" s="121">
        <f>H134+H136</f>
        <v>11750</v>
      </c>
      <c r="I133" s="113">
        <f t="shared" si="9"/>
        <v>34.294053265231668</v>
      </c>
      <c r="J133" s="113">
        <f t="shared" si="11"/>
        <v>100</v>
      </c>
    </row>
    <row r="134" spans="1:10" ht="27" customHeight="1" x14ac:dyDescent="0.25">
      <c r="A134" s="119"/>
      <c r="B134" s="118">
        <v>422</v>
      </c>
      <c r="C134" s="118" t="s">
        <v>26</v>
      </c>
      <c r="D134" s="120"/>
      <c r="E134" s="121">
        <f>E135</f>
        <v>34262.5</v>
      </c>
      <c r="F134" s="121">
        <f>F135</f>
        <v>5750</v>
      </c>
      <c r="G134" s="121">
        <f>G135</f>
        <v>5750</v>
      </c>
      <c r="H134" s="121">
        <f>H135</f>
        <v>5750</v>
      </c>
      <c r="I134" s="113">
        <f t="shared" si="9"/>
        <v>16.782196278730392</v>
      </c>
      <c r="J134" s="113">
        <f t="shared" si="11"/>
        <v>100</v>
      </c>
    </row>
    <row r="135" spans="1:10" ht="27" customHeight="1" x14ac:dyDescent="0.25">
      <c r="A135" s="123"/>
      <c r="B135" s="123">
        <v>4221</v>
      </c>
      <c r="C135" s="123" t="s">
        <v>28</v>
      </c>
      <c r="D135" s="124">
        <v>11001</v>
      </c>
      <c r="E135" s="122">
        <v>34262.5</v>
      </c>
      <c r="F135" s="125">
        <v>5750</v>
      </c>
      <c r="G135" s="125">
        <v>5750</v>
      </c>
      <c r="H135" s="125">
        <v>5750</v>
      </c>
      <c r="I135" s="126">
        <f>H135/E135*100</f>
        <v>16.782196278730392</v>
      </c>
      <c r="J135" s="126"/>
    </row>
    <row r="136" spans="1:10" ht="27" customHeight="1" x14ac:dyDescent="0.25">
      <c r="A136" s="118" t="s">
        <v>276</v>
      </c>
      <c r="B136" s="119" t="s">
        <v>4</v>
      </c>
      <c r="C136" s="118" t="s">
        <v>277</v>
      </c>
      <c r="D136" s="120"/>
      <c r="E136" s="121">
        <v>0</v>
      </c>
      <c r="F136" s="121">
        <f>F137</f>
        <v>6000</v>
      </c>
      <c r="G136" s="121">
        <f>G137</f>
        <v>6000</v>
      </c>
      <c r="H136" s="121">
        <f>H137</f>
        <v>6000</v>
      </c>
      <c r="I136" s="113" t="e">
        <f>H136/E136*100</f>
        <v>#DIV/0!</v>
      </c>
      <c r="J136" s="113">
        <f t="shared" ref="J136:J149" si="12">H136/G136*100</f>
        <v>100</v>
      </c>
    </row>
    <row r="137" spans="1:10" ht="27" customHeight="1" x14ac:dyDescent="0.25">
      <c r="A137" s="119"/>
      <c r="B137" s="118">
        <v>424</v>
      </c>
      <c r="C137" s="118" t="s">
        <v>63</v>
      </c>
      <c r="D137" s="120"/>
      <c r="E137" s="121">
        <f>E138</f>
        <v>0</v>
      </c>
      <c r="F137" s="121">
        <f>F138+F139</f>
        <v>6000</v>
      </c>
      <c r="G137" s="121">
        <f>G138+G139</f>
        <v>6000</v>
      </c>
      <c r="H137" s="121">
        <f>H138+H139</f>
        <v>6000</v>
      </c>
      <c r="I137" s="113" t="e">
        <f>H137/E137*100</f>
        <v>#DIV/0!</v>
      </c>
      <c r="J137" s="113">
        <f t="shared" si="12"/>
        <v>100</v>
      </c>
    </row>
    <row r="138" spans="1:10" ht="27" customHeight="1" x14ac:dyDescent="0.25">
      <c r="A138" s="123"/>
      <c r="B138" s="123">
        <v>4241</v>
      </c>
      <c r="C138" s="123" t="s">
        <v>64</v>
      </c>
      <c r="D138" s="124" t="s">
        <v>263</v>
      </c>
      <c r="E138" s="122">
        <v>0</v>
      </c>
      <c r="F138" s="125">
        <v>3000</v>
      </c>
      <c r="G138" s="125">
        <v>3000</v>
      </c>
      <c r="H138" s="125">
        <v>3000</v>
      </c>
      <c r="I138" s="126" t="e">
        <f>H138/E138*100</f>
        <v>#DIV/0!</v>
      </c>
      <c r="J138" s="113">
        <f t="shared" si="12"/>
        <v>100</v>
      </c>
    </row>
    <row r="139" spans="1:10" ht="27" customHeight="1" x14ac:dyDescent="0.25">
      <c r="A139" s="123"/>
      <c r="B139" s="123">
        <v>4241</v>
      </c>
      <c r="C139" s="123" t="s">
        <v>64</v>
      </c>
      <c r="D139" s="124" t="s">
        <v>281</v>
      </c>
      <c r="E139" s="122">
        <v>0</v>
      </c>
      <c r="F139" s="125">
        <v>3000</v>
      </c>
      <c r="G139" s="125">
        <v>3000</v>
      </c>
      <c r="H139" s="125">
        <v>3000</v>
      </c>
      <c r="I139" s="126"/>
      <c r="J139" s="113">
        <f t="shared" si="12"/>
        <v>100</v>
      </c>
    </row>
    <row r="140" spans="1:10" ht="27" customHeight="1" x14ac:dyDescent="0.25">
      <c r="A140" s="115">
        <v>9108</v>
      </c>
      <c r="B140" s="116" t="s">
        <v>3</v>
      </c>
      <c r="C140" s="115" t="s">
        <v>278</v>
      </c>
      <c r="D140" s="116"/>
      <c r="E140" s="102">
        <f>SUM(E148,E167)</f>
        <v>0</v>
      </c>
      <c r="F140" s="102">
        <f>F142+F144+F146+F148</f>
        <v>84944</v>
      </c>
      <c r="G140" s="102">
        <f>F140</f>
        <v>84944</v>
      </c>
      <c r="H140" s="102">
        <f>H141+H144+H146+H149</f>
        <v>64711.88</v>
      </c>
      <c r="I140" s="113" t="e">
        <f t="shared" ref="I140:I148" si="13">H140/E140*100</f>
        <v>#DIV/0!</v>
      </c>
      <c r="J140" s="113">
        <f t="shared" si="12"/>
        <v>76.181813900922961</v>
      </c>
    </row>
    <row r="141" spans="1:10" ht="27" customHeight="1" x14ac:dyDescent="0.25">
      <c r="A141" s="118" t="s">
        <v>279</v>
      </c>
      <c r="B141" s="119" t="s">
        <v>4</v>
      </c>
      <c r="C141" s="118" t="s">
        <v>280</v>
      </c>
      <c r="D141" s="120"/>
      <c r="E141" s="121">
        <v>0</v>
      </c>
      <c r="F141" s="121">
        <f>F140</f>
        <v>84944</v>
      </c>
      <c r="G141" s="121">
        <f>G140</f>
        <v>84944</v>
      </c>
      <c r="H141" s="121">
        <f>H142</f>
        <v>42395.13</v>
      </c>
      <c r="I141" s="113" t="e">
        <f t="shared" si="13"/>
        <v>#DIV/0!</v>
      </c>
      <c r="J141" s="113">
        <f t="shared" si="12"/>
        <v>49.909505085703522</v>
      </c>
    </row>
    <row r="142" spans="1:10" ht="27" customHeight="1" x14ac:dyDescent="0.25">
      <c r="A142" s="119"/>
      <c r="B142" s="118">
        <v>311</v>
      </c>
      <c r="C142" s="118" t="s">
        <v>230</v>
      </c>
      <c r="D142" s="120"/>
      <c r="E142" s="121">
        <v>0</v>
      </c>
      <c r="F142" s="121">
        <f>F143</f>
        <v>62327.25</v>
      </c>
      <c r="G142" s="121">
        <f>G143</f>
        <v>62327.25</v>
      </c>
      <c r="H142" s="121">
        <f>H143</f>
        <v>42395.13</v>
      </c>
      <c r="I142" s="113" t="e">
        <f t="shared" si="13"/>
        <v>#DIV/0!</v>
      </c>
      <c r="J142" s="113">
        <f t="shared" si="12"/>
        <v>68.020215876683139</v>
      </c>
    </row>
    <row r="143" spans="1:10" ht="27" customHeight="1" x14ac:dyDescent="0.25">
      <c r="A143" s="123"/>
      <c r="B143" s="123">
        <v>3111</v>
      </c>
      <c r="C143" s="123" t="s">
        <v>282</v>
      </c>
      <c r="D143" s="124" t="s">
        <v>281</v>
      </c>
      <c r="E143" s="122">
        <v>0</v>
      </c>
      <c r="F143" s="125">
        <v>62327.25</v>
      </c>
      <c r="G143" s="125">
        <v>62327.25</v>
      </c>
      <c r="H143" s="125">
        <v>42395.13</v>
      </c>
      <c r="I143" s="126" t="e">
        <f>H143/E143*100</f>
        <v>#DIV/0!</v>
      </c>
      <c r="J143" s="113">
        <f t="shared" si="12"/>
        <v>68.020215876683139</v>
      </c>
    </row>
    <row r="144" spans="1:10" ht="27" customHeight="1" x14ac:dyDescent="0.25">
      <c r="A144" s="119"/>
      <c r="B144" s="118">
        <v>312</v>
      </c>
      <c r="C144" s="118" t="s">
        <v>231</v>
      </c>
      <c r="D144" s="124" t="s">
        <v>281</v>
      </c>
      <c r="E144" s="121">
        <v>0</v>
      </c>
      <c r="F144" s="121">
        <f>F145</f>
        <v>6000</v>
      </c>
      <c r="G144" s="121">
        <f>G145</f>
        <v>6000</v>
      </c>
      <c r="H144" s="121">
        <f>H145</f>
        <v>6000</v>
      </c>
      <c r="I144" s="113" t="e">
        <f t="shared" si="13"/>
        <v>#DIV/0!</v>
      </c>
      <c r="J144" s="113">
        <f t="shared" si="12"/>
        <v>100</v>
      </c>
    </row>
    <row r="145" spans="1:10" ht="27" customHeight="1" x14ac:dyDescent="0.25">
      <c r="A145" s="123"/>
      <c r="B145" s="123">
        <v>3121</v>
      </c>
      <c r="C145" s="123" t="s">
        <v>231</v>
      </c>
      <c r="D145" s="124" t="s">
        <v>281</v>
      </c>
      <c r="E145" s="122">
        <v>0</v>
      </c>
      <c r="F145" s="125">
        <v>6000</v>
      </c>
      <c r="G145" s="125">
        <v>6000</v>
      </c>
      <c r="H145" s="125">
        <v>6000</v>
      </c>
      <c r="I145" s="126" t="e">
        <f t="shared" si="13"/>
        <v>#DIV/0!</v>
      </c>
      <c r="J145" s="113">
        <f t="shared" si="12"/>
        <v>100</v>
      </c>
    </row>
    <row r="146" spans="1:10" ht="27" customHeight="1" x14ac:dyDescent="0.25">
      <c r="A146" s="119"/>
      <c r="B146" s="118">
        <v>313</v>
      </c>
      <c r="C146" s="118" t="s">
        <v>232</v>
      </c>
      <c r="D146" s="124" t="s">
        <v>281</v>
      </c>
      <c r="E146" s="121">
        <v>0</v>
      </c>
      <c r="F146" s="127">
        <f>F147</f>
        <v>9016.75</v>
      </c>
      <c r="G146" s="127">
        <f>G147</f>
        <v>9016.75</v>
      </c>
      <c r="H146" s="127">
        <f>H147</f>
        <v>9016.75</v>
      </c>
      <c r="I146" s="128" t="e">
        <f t="shared" si="13"/>
        <v>#DIV/0!</v>
      </c>
      <c r="J146" s="128">
        <f t="shared" si="12"/>
        <v>100</v>
      </c>
    </row>
    <row r="147" spans="1:10" ht="27" customHeight="1" x14ac:dyDescent="0.25">
      <c r="A147" s="119"/>
      <c r="B147" s="123">
        <v>3132</v>
      </c>
      <c r="C147" s="123" t="s">
        <v>256</v>
      </c>
      <c r="D147" s="124" t="s">
        <v>281</v>
      </c>
      <c r="E147" s="121">
        <v>0</v>
      </c>
      <c r="F147" s="125">
        <v>9016.75</v>
      </c>
      <c r="G147" s="125">
        <v>9016.75</v>
      </c>
      <c r="H147" s="125">
        <v>9016.75</v>
      </c>
      <c r="I147" s="128"/>
      <c r="J147" s="128">
        <f t="shared" si="12"/>
        <v>100</v>
      </c>
    </row>
    <row r="148" spans="1:10" ht="27" customHeight="1" x14ac:dyDescent="0.25">
      <c r="A148" s="119"/>
      <c r="B148" s="118">
        <v>321</v>
      </c>
      <c r="C148" s="118" t="s">
        <v>252</v>
      </c>
      <c r="D148" s="124" t="s">
        <v>281</v>
      </c>
      <c r="E148" s="121">
        <v>0</v>
      </c>
      <c r="F148" s="127">
        <f>F149</f>
        <v>7600</v>
      </c>
      <c r="G148" s="127">
        <f>G149</f>
        <v>7600</v>
      </c>
      <c r="H148" s="127">
        <f>H149</f>
        <v>7300</v>
      </c>
      <c r="I148" s="128" t="e">
        <f t="shared" si="13"/>
        <v>#DIV/0!</v>
      </c>
      <c r="J148" s="128">
        <f t="shared" si="12"/>
        <v>96.05263157894737</v>
      </c>
    </row>
    <row r="149" spans="1:10" ht="27" customHeight="1" x14ac:dyDescent="0.25">
      <c r="A149" s="123"/>
      <c r="B149" s="123">
        <v>321</v>
      </c>
      <c r="C149" s="123" t="s">
        <v>8</v>
      </c>
      <c r="D149" s="124" t="s">
        <v>281</v>
      </c>
      <c r="E149" s="122">
        <v>0</v>
      </c>
      <c r="F149" s="125">
        <v>7600</v>
      </c>
      <c r="G149" s="125">
        <v>7600</v>
      </c>
      <c r="H149" s="125">
        <v>7300</v>
      </c>
      <c r="I149" s="126" t="e">
        <f>H149/E149*100</f>
        <v>#DIV/0!</v>
      </c>
      <c r="J149" s="128">
        <f t="shared" si="12"/>
        <v>96.05263157894737</v>
      </c>
    </row>
    <row r="150" spans="1:10" ht="27" customHeight="1" x14ac:dyDescent="0.25">
      <c r="A150" s="123"/>
      <c r="B150" s="123"/>
      <c r="C150" s="123"/>
      <c r="D150" s="124"/>
      <c r="E150" s="122"/>
      <c r="F150" s="125"/>
      <c r="G150" s="125"/>
      <c r="H150" s="125"/>
      <c r="I150" s="126"/>
      <c r="J150" s="128"/>
    </row>
    <row r="151" spans="1:10" ht="27" customHeight="1" x14ac:dyDescent="0.25">
      <c r="A151" s="144"/>
      <c r="B151" s="144"/>
      <c r="C151" s="144"/>
      <c r="D151" s="145"/>
      <c r="E151" s="146"/>
      <c r="F151" s="147"/>
      <c r="G151" s="147"/>
      <c r="H151" s="147"/>
      <c r="I151" s="148"/>
      <c r="J151" s="148"/>
    </row>
  </sheetData>
  <mergeCells count="3">
    <mergeCell ref="B2:C2"/>
    <mergeCell ref="B3:C3"/>
    <mergeCell ref="A1:J1"/>
  </mergeCells>
  <pageMargins left="0.39370078740157483" right="0.39370078740157483" top="0.39370078740157483" bottom="0.39370078740157483" header="0.39370078740157483" footer="0.39370078740157483"/>
  <pageSetup paperSize="9" scale="55" orientation="landscape" r:id="rId1"/>
  <headerFooter alignWithMargins="0">
    <oddFooter>&amp;L&amp;C&amp;R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sažetak</vt:lpstr>
      <vt:lpstr>OPĆI DIO-prihodi</vt:lpstr>
      <vt:lpstr>OPĆI DIO-RASHODI</vt:lpstr>
      <vt:lpstr>POSEBNI DIO</vt:lpstr>
      <vt:lpstr>'OPĆI DIO-prihodi'!_GoBack</vt:lpstr>
      <vt:lpstr>'OPĆI DIO-RASHODI'!Podrucje_ispisa</vt:lpstr>
      <vt:lpstr>'POSEBNI DIO'!Podrucje_ispisa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2022-03-15T09:43:32Z</dcterms:created>
  <dcterms:modified xsi:type="dcterms:W3CDTF">2022-04-04T10:00:44Z</dcterms:modified>
</cp:coreProperties>
</file>