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filterPrivacy="1" defaultThemeVersion="124226"/>
  <xr:revisionPtr revIDLastSave="0" documentId="8_{CFDC7E1E-33F2-4AD1-8980-5620F8CF7F9E}" xr6:coauthVersionLast="45" xr6:coauthVersionMax="45" xr10:uidLastSave="{00000000-0000-0000-0000-000000000000}"/>
  <bookViews>
    <workbookView xWindow="-120" yWindow="-120" windowWidth="19440" windowHeight="10440" activeTab="4"/>
  </bookViews>
  <sheets>
    <sheet name="SAŽETAK KUNE" sheetId="4" r:id="rId1"/>
    <sheet name="SAŽETAK EURI" sheetId="7" r:id="rId2"/>
    <sheet name="RASHODI" sheetId="6" r:id="rId3"/>
    <sheet name="3-4" sheetId="1" r:id="rId4"/>
    <sheet name="prihodi" sheetId="2" r:id="rId5"/>
  </sheets>
  <externalReferences>
    <externalReference r:id="rId6"/>
  </externalReferences>
  <definedNames>
    <definedName name="_xlnm.Print_Titles" localSheetId="3">'3-4'!$1:$3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7" l="1"/>
  <c r="I6" i="7"/>
  <c r="H6" i="7"/>
  <c r="G6" i="7"/>
  <c r="F6" i="7"/>
  <c r="J3" i="7"/>
  <c r="J9" i="7"/>
  <c r="I3" i="7"/>
  <c r="I9" i="7"/>
  <c r="H3" i="7"/>
  <c r="H9" i="7"/>
  <c r="G3" i="7"/>
  <c r="G9" i="7"/>
  <c r="F3" i="7"/>
  <c r="F9" i="7"/>
  <c r="J35" i="4"/>
  <c r="I35" i="4"/>
  <c r="H35" i="4"/>
  <c r="G35" i="4"/>
  <c r="F35" i="4"/>
  <c r="J32" i="4"/>
  <c r="I32" i="4"/>
  <c r="J31" i="4"/>
  <c r="I31" i="4"/>
  <c r="H31" i="4"/>
  <c r="G31" i="4"/>
  <c r="F31" i="4"/>
  <c r="J24" i="4"/>
  <c r="I24" i="4"/>
  <c r="H24" i="4"/>
  <c r="G24" i="4"/>
  <c r="F24" i="4"/>
  <c r="J18" i="4"/>
  <c r="J16" i="4" s="1"/>
  <c r="I16" i="4"/>
  <c r="H16" i="4"/>
  <c r="G16" i="4"/>
  <c r="G19" i="4"/>
  <c r="F16" i="4"/>
  <c r="I15" i="4"/>
  <c r="G15" i="4"/>
  <c r="F15" i="4"/>
  <c r="G14" i="4"/>
  <c r="J13" i="4"/>
  <c r="J19" i="4" s="1"/>
  <c r="I13" i="4"/>
  <c r="I19" i="4" s="1"/>
  <c r="H13" i="4"/>
  <c r="H19" i="4" s="1"/>
  <c r="F13" i="4"/>
  <c r="F19" i="4" s="1"/>
  <c r="L31" i="1"/>
  <c r="F31" i="1"/>
  <c r="M18" i="2"/>
  <c r="M26" i="2"/>
  <c r="N26" i="2" s="1"/>
  <c r="M31" i="2"/>
  <c r="M35" i="2"/>
  <c r="N35" i="2" s="1"/>
  <c r="K18" i="2"/>
  <c r="K13" i="2" s="1"/>
  <c r="M13" i="2" s="1"/>
  <c r="K26" i="2"/>
  <c r="K31" i="2"/>
  <c r="K35" i="2"/>
  <c r="N22" i="2"/>
  <c r="L18" i="2"/>
  <c r="L13" i="2" s="1"/>
  <c r="L35" i="2"/>
  <c r="J19" i="2"/>
  <c r="J20" i="2"/>
  <c r="J21" i="2"/>
  <c r="J22" i="2"/>
  <c r="J23" i="2"/>
  <c r="J27" i="2"/>
  <c r="J28" i="2"/>
  <c r="J29" i="2"/>
  <c r="J30" i="2"/>
  <c r="J32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H19" i="2"/>
  <c r="H20" i="2"/>
  <c r="H21" i="2"/>
  <c r="H22" i="2"/>
  <c r="H23" i="2"/>
  <c r="H27" i="2"/>
  <c r="H28" i="2"/>
  <c r="H29" i="2"/>
  <c r="H30" i="2"/>
  <c r="H32" i="2"/>
  <c r="H36" i="2"/>
  <c r="H37" i="2"/>
  <c r="H38" i="2"/>
  <c r="H39" i="2"/>
  <c r="H40" i="2"/>
  <c r="H41" i="2"/>
  <c r="H42" i="2"/>
  <c r="H43" i="2"/>
  <c r="H44" i="2"/>
  <c r="H45" i="2"/>
  <c r="H46" i="2"/>
  <c r="I26" i="2"/>
  <c r="J26" i="2"/>
  <c r="I35" i="2"/>
  <c r="J35" i="2" s="1"/>
  <c r="I31" i="2"/>
  <c r="J31" i="2"/>
  <c r="I18" i="2"/>
  <c r="J18" i="2" s="1"/>
  <c r="G35" i="2"/>
  <c r="H35" i="2"/>
  <c r="G18" i="2"/>
  <c r="H18" i="2" s="1"/>
  <c r="F19" i="2"/>
  <c r="F20" i="2"/>
  <c r="F21" i="2"/>
  <c r="F27" i="2"/>
  <c r="F36" i="2"/>
  <c r="F37" i="2"/>
  <c r="F38" i="2"/>
  <c r="F39" i="2"/>
  <c r="F40" i="2"/>
  <c r="F41" i="2"/>
  <c r="F42" i="2"/>
  <c r="F43" i="2"/>
  <c r="F44" i="2"/>
  <c r="F45" i="2"/>
  <c r="E18" i="2"/>
  <c r="F18" i="2" s="1"/>
  <c r="E35" i="2"/>
  <c r="F35" i="2" s="1"/>
  <c r="J7" i="1"/>
  <c r="K7" i="1" s="1"/>
  <c r="K31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I9" i="1"/>
  <c r="I10" i="1"/>
  <c r="I11" i="1"/>
  <c r="I13" i="1"/>
  <c r="I14" i="1"/>
  <c r="I15" i="1"/>
  <c r="I16" i="1"/>
  <c r="I17" i="1"/>
  <c r="I18" i="1"/>
  <c r="I19" i="1"/>
  <c r="I20" i="1"/>
  <c r="I21" i="1"/>
  <c r="I23" i="1"/>
  <c r="I24" i="1"/>
  <c r="I26" i="1"/>
  <c r="I27" i="1"/>
  <c r="I28" i="1"/>
  <c r="I29" i="1"/>
  <c r="H12" i="1"/>
  <c r="I12" i="1"/>
  <c r="H8" i="1"/>
  <c r="H25" i="1"/>
  <c r="I25" i="1" s="1"/>
  <c r="G22" i="1"/>
  <c r="G23" i="1"/>
  <c r="G24" i="1"/>
  <c r="G25" i="1"/>
  <c r="G26" i="1"/>
  <c r="G27" i="1"/>
  <c r="G28" i="1"/>
  <c r="G2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G31" i="1" s="1"/>
  <c r="E26" i="2"/>
  <c r="E9" i="1"/>
  <c r="E10" i="1"/>
  <c r="E11" i="1"/>
  <c r="E12" i="1"/>
  <c r="E14" i="1"/>
  <c r="E15" i="1"/>
  <c r="E16" i="1"/>
  <c r="E17" i="1"/>
  <c r="E19" i="1"/>
  <c r="E20" i="1"/>
  <c r="E21" i="1"/>
  <c r="E23" i="1"/>
  <c r="E24" i="1"/>
  <c r="E25" i="1"/>
  <c r="E26" i="1"/>
  <c r="E27" i="1"/>
  <c r="E28" i="1"/>
  <c r="E29" i="1"/>
  <c r="D8" i="1"/>
  <c r="D7" i="1" s="1"/>
  <c r="D13" i="1"/>
  <c r="E13" i="1" s="1"/>
  <c r="D18" i="1"/>
  <c r="E18" i="1" s="1"/>
  <c r="D22" i="1"/>
  <c r="E22" i="1" s="1"/>
  <c r="E137" i="6"/>
  <c r="I135" i="6"/>
  <c r="G135" i="6"/>
  <c r="E135" i="6"/>
  <c r="H134" i="6"/>
  <c r="I134" i="6" s="1"/>
  <c r="G134" i="6"/>
  <c r="E134" i="6"/>
  <c r="I133" i="6"/>
  <c r="G133" i="6"/>
  <c r="E133" i="6"/>
  <c r="I132" i="6"/>
  <c r="G132" i="6"/>
  <c r="E132" i="6"/>
  <c r="I131" i="6"/>
  <c r="G131" i="6"/>
  <c r="E131" i="6"/>
  <c r="H130" i="6"/>
  <c r="I130" i="6" s="1"/>
  <c r="G130" i="6"/>
  <c r="E130" i="6"/>
  <c r="G129" i="6"/>
  <c r="E129" i="6"/>
  <c r="G128" i="6"/>
  <c r="E128" i="6"/>
  <c r="G126" i="6"/>
  <c r="I125" i="6"/>
  <c r="G125" i="6"/>
  <c r="E125" i="6"/>
  <c r="H124" i="6"/>
  <c r="I124" i="6" s="1"/>
  <c r="G124" i="6"/>
  <c r="E124" i="6"/>
  <c r="H123" i="6"/>
  <c r="I123" i="6" s="1"/>
  <c r="G123" i="6"/>
  <c r="E123" i="6"/>
  <c r="H122" i="6"/>
  <c r="I122" i="6" s="1"/>
  <c r="G122" i="6"/>
  <c r="E122" i="6"/>
  <c r="I120" i="6"/>
  <c r="E120" i="6"/>
  <c r="I119" i="6"/>
  <c r="G119" i="6"/>
  <c r="E119" i="6"/>
  <c r="I118" i="6"/>
  <c r="G118" i="6"/>
  <c r="E118" i="6"/>
  <c r="I117" i="6"/>
  <c r="G117" i="6"/>
  <c r="E117" i="6"/>
  <c r="I115" i="6"/>
  <c r="G115" i="6"/>
  <c r="E115" i="6"/>
  <c r="I114" i="6"/>
  <c r="G114" i="6"/>
  <c r="E114" i="6"/>
  <c r="I113" i="6"/>
  <c r="G113" i="6"/>
  <c r="E113" i="6"/>
  <c r="G112" i="6"/>
  <c r="E112" i="6"/>
  <c r="G111" i="6"/>
  <c r="E111" i="6"/>
  <c r="H110" i="6"/>
  <c r="G110" i="6"/>
  <c r="E110" i="6"/>
  <c r="I109" i="6"/>
  <c r="H109" i="6"/>
  <c r="G109" i="6"/>
  <c r="E109" i="6"/>
  <c r="I107" i="6"/>
  <c r="I106" i="6"/>
  <c r="I105" i="6"/>
  <c r="I104" i="6"/>
  <c r="I103" i="6"/>
  <c r="H103" i="6"/>
  <c r="H102" i="6"/>
  <c r="I102" i="6" s="1"/>
  <c r="I99" i="6"/>
  <c r="G99" i="6"/>
  <c r="E99" i="6"/>
  <c r="H98" i="6"/>
  <c r="I98" i="6" s="1"/>
  <c r="G98" i="6"/>
  <c r="E98" i="6"/>
  <c r="H97" i="6"/>
  <c r="I97" i="6" s="1"/>
  <c r="G97" i="6"/>
  <c r="E97" i="6"/>
  <c r="I96" i="6"/>
  <c r="G96" i="6"/>
  <c r="E96" i="6"/>
  <c r="I95" i="6"/>
  <c r="G95" i="6"/>
  <c r="E95" i="6"/>
  <c r="I94" i="6"/>
  <c r="G94" i="6"/>
  <c r="E94" i="6"/>
  <c r="H93" i="6"/>
  <c r="I93" i="6" s="1"/>
  <c r="G93" i="6"/>
  <c r="E93" i="6"/>
  <c r="H92" i="6"/>
  <c r="I92" i="6" s="1"/>
  <c r="G92" i="6"/>
  <c r="E92" i="6"/>
  <c r="H91" i="6"/>
  <c r="I91" i="6" s="1"/>
  <c r="G91" i="6"/>
  <c r="E91" i="6"/>
  <c r="I89" i="6"/>
  <c r="G89" i="6"/>
  <c r="E89" i="6"/>
  <c r="H88" i="6"/>
  <c r="I88" i="6" s="1"/>
  <c r="G88" i="6"/>
  <c r="E88" i="6"/>
  <c r="H87" i="6"/>
  <c r="I87" i="6" s="1"/>
  <c r="G87" i="6"/>
  <c r="E87" i="6"/>
  <c r="I86" i="6"/>
  <c r="G86" i="6"/>
  <c r="E86" i="6"/>
  <c r="I85" i="6"/>
  <c r="G85" i="6"/>
  <c r="E85" i="6"/>
  <c r="I84" i="6"/>
  <c r="G84" i="6"/>
  <c r="E84" i="6"/>
  <c r="H83" i="6"/>
  <c r="I83" i="6" s="1"/>
  <c r="G83" i="6"/>
  <c r="E83" i="6"/>
  <c r="I81" i="6"/>
  <c r="G81" i="6"/>
  <c r="E81" i="6"/>
  <c r="I80" i="6"/>
  <c r="G80" i="6"/>
  <c r="E80" i="6"/>
  <c r="H79" i="6"/>
  <c r="I79" i="6" s="1"/>
  <c r="G79" i="6"/>
  <c r="E79" i="6"/>
  <c r="H78" i="6"/>
  <c r="I78" i="6" s="1"/>
  <c r="G78" i="6"/>
  <c r="E78" i="6"/>
  <c r="I77" i="6"/>
  <c r="G77" i="6"/>
  <c r="E77" i="6"/>
  <c r="I76" i="6"/>
  <c r="G76" i="6"/>
  <c r="E76" i="6"/>
  <c r="I75" i="6"/>
  <c r="G75" i="6"/>
  <c r="E75" i="6"/>
  <c r="I74" i="6"/>
  <c r="G74" i="6"/>
  <c r="E74" i="6"/>
  <c r="H73" i="6"/>
  <c r="I73" i="6" s="1"/>
  <c r="G73" i="6"/>
  <c r="E73" i="6"/>
  <c r="I72" i="6"/>
  <c r="G72" i="6"/>
  <c r="E72" i="6"/>
  <c r="I71" i="6"/>
  <c r="G71" i="6"/>
  <c r="E71" i="6"/>
  <c r="G70" i="6"/>
  <c r="E70" i="6"/>
  <c r="G69" i="6"/>
  <c r="E69" i="6"/>
  <c r="I67" i="6"/>
  <c r="G67" i="6"/>
  <c r="E67" i="6"/>
  <c r="I66" i="6"/>
  <c r="G66" i="6"/>
  <c r="E66" i="6"/>
  <c r="I65" i="6"/>
  <c r="G65" i="6"/>
  <c r="E65" i="6"/>
  <c r="H64" i="6"/>
  <c r="I64" i="6" s="1"/>
  <c r="G64" i="6"/>
  <c r="E64" i="6"/>
  <c r="I63" i="6"/>
  <c r="G63" i="6"/>
  <c r="E63" i="6"/>
  <c r="I62" i="6"/>
  <c r="G62" i="6"/>
  <c r="E62" i="6"/>
  <c r="I61" i="6"/>
  <c r="G61" i="6"/>
  <c r="E61" i="6"/>
  <c r="H60" i="6"/>
  <c r="I60" i="6" s="1"/>
  <c r="G60" i="6"/>
  <c r="E60" i="6"/>
  <c r="H59" i="6"/>
  <c r="I59" i="6" s="1"/>
  <c r="G59" i="6"/>
  <c r="E59" i="6"/>
  <c r="H58" i="6"/>
  <c r="I58" i="6" s="1"/>
  <c r="G58" i="6"/>
  <c r="E58" i="6"/>
  <c r="G57" i="6"/>
  <c r="I56" i="6"/>
  <c r="G56" i="6"/>
  <c r="E56" i="6"/>
  <c r="H55" i="6"/>
  <c r="I55" i="6" s="1"/>
  <c r="G55" i="6"/>
  <c r="E55" i="6"/>
  <c r="G54" i="6"/>
  <c r="E54" i="6"/>
  <c r="G53" i="6"/>
  <c r="E53" i="6"/>
  <c r="H50" i="6"/>
  <c r="I50" i="6" s="1"/>
  <c r="G47" i="6"/>
  <c r="E47" i="6"/>
  <c r="I46" i="6"/>
  <c r="G46" i="6"/>
  <c r="E46" i="6"/>
  <c r="H45" i="6"/>
  <c r="I45" i="6" s="1"/>
  <c r="G45" i="6"/>
  <c r="E45" i="6"/>
  <c r="I44" i="6"/>
  <c r="G44" i="6"/>
  <c r="E44" i="6"/>
  <c r="I43" i="6"/>
  <c r="G43" i="6"/>
  <c r="E43" i="6"/>
  <c r="I42" i="6"/>
  <c r="G42" i="6"/>
  <c r="E42" i="6"/>
  <c r="H41" i="6"/>
  <c r="I41" i="6" s="1"/>
  <c r="G41" i="6"/>
  <c r="E41" i="6"/>
  <c r="H40" i="6"/>
  <c r="I40" i="6" s="1"/>
  <c r="G40" i="6"/>
  <c r="E40" i="6"/>
  <c r="H39" i="6"/>
  <c r="I39" i="6" s="1"/>
  <c r="G39" i="6"/>
  <c r="E39" i="6"/>
  <c r="I38" i="6"/>
  <c r="G38" i="6"/>
  <c r="E38" i="6"/>
  <c r="I37" i="6"/>
  <c r="G37" i="6"/>
  <c r="E37" i="6"/>
  <c r="H36" i="6"/>
  <c r="I36" i="6" s="1"/>
  <c r="G36" i="6"/>
  <c r="E36" i="6"/>
  <c r="I35" i="6"/>
  <c r="G35" i="6"/>
  <c r="E35" i="6"/>
  <c r="I34" i="6"/>
  <c r="H34" i="6"/>
  <c r="G34" i="6"/>
  <c r="E34" i="6"/>
  <c r="I33" i="6"/>
  <c r="G33" i="6"/>
  <c r="E33" i="6"/>
  <c r="I32" i="6"/>
  <c r="G32" i="6"/>
  <c r="E32" i="6"/>
  <c r="I31" i="6"/>
  <c r="G31" i="6"/>
  <c r="E31" i="6"/>
  <c r="H30" i="6"/>
  <c r="I30" i="6" s="1"/>
  <c r="G30" i="6"/>
  <c r="E30" i="6"/>
  <c r="I29" i="6"/>
  <c r="G29" i="6"/>
  <c r="E29" i="6"/>
  <c r="I28" i="6"/>
  <c r="G28" i="6"/>
  <c r="E28" i="6"/>
  <c r="I27" i="6"/>
  <c r="G27" i="6"/>
  <c r="E27" i="6"/>
  <c r="H26" i="6"/>
  <c r="I26" i="6" s="1"/>
  <c r="G26" i="6"/>
  <c r="E26" i="6"/>
  <c r="H25" i="6"/>
  <c r="I25" i="6" s="1"/>
  <c r="G25" i="6"/>
  <c r="E25" i="6"/>
  <c r="H24" i="6"/>
  <c r="I24" i="6" s="1"/>
  <c r="G24" i="6"/>
  <c r="E24" i="6"/>
  <c r="I23" i="6"/>
  <c r="G23" i="6"/>
  <c r="E23" i="6"/>
  <c r="I22" i="6"/>
  <c r="G22" i="6"/>
  <c r="E22" i="6"/>
  <c r="H21" i="6"/>
  <c r="I21" i="6" s="1"/>
  <c r="G21" i="6"/>
  <c r="E21" i="6"/>
  <c r="H20" i="6"/>
  <c r="I20" i="6" s="1"/>
  <c r="G20" i="6"/>
  <c r="E20" i="6"/>
  <c r="I19" i="6"/>
  <c r="H19" i="6"/>
  <c r="G19" i="6"/>
  <c r="E19" i="6"/>
  <c r="I18" i="6"/>
  <c r="G18" i="6"/>
  <c r="I17" i="6"/>
  <c r="G17" i="6"/>
  <c r="E17" i="6"/>
  <c r="H16" i="6"/>
  <c r="I16" i="6"/>
  <c r="G16" i="6"/>
  <c r="E16" i="6"/>
  <c r="I15" i="6"/>
  <c r="G15" i="6"/>
  <c r="E15" i="6"/>
  <c r="I14" i="6"/>
  <c r="G14" i="6"/>
  <c r="E14" i="6"/>
  <c r="I13" i="6"/>
  <c r="G13" i="6"/>
  <c r="E13" i="6"/>
  <c r="I12" i="6"/>
  <c r="G12" i="6"/>
  <c r="E12" i="6"/>
  <c r="H11" i="6"/>
  <c r="I11" i="6"/>
  <c r="G11" i="6"/>
  <c r="E11" i="6"/>
  <c r="G10" i="6"/>
  <c r="E10" i="6"/>
  <c r="G9" i="6"/>
  <c r="E9" i="6"/>
  <c r="G8" i="6"/>
  <c r="E8" i="6"/>
  <c r="G7" i="6"/>
  <c r="E7" i="6"/>
  <c r="J6" i="6"/>
  <c r="G6" i="6"/>
  <c r="E6" i="6"/>
  <c r="J5" i="6"/>
  <c r="K5" i="6" s="1"/>
  <c r="K4" i="6" s="1"/>
  <c r="J4" i="6"/>
  <c r="G5" i="6"/>
  <c r="E5" i="6"/>
  <c r="G4" i="6"/>
  <c r="E4" i="6"/>
  <c r="G31" i="2"/>
  <c r="H31" i="2" s="1"/>
  <c r="L26" i="2"/>
  <c r="G26" i="2"/>
  <c r="H26" i="2" s="1"/>
  <c r="H49" i="6"/>
  <c r="H70" i="6"/>
  <c r="I70" i="6" s="1"/>
  <c r="H101" i="6"/>
  <c r="I101" i="6" s="1"/>
  <c r="I100" i="6" s="1"/>
  <c r="H10" i="6"/>
  <c r="H9" i="6" s="1"/>
  <c r="H129" i="6"/>
  <c r="H54" i="6"/>
  <c r="H100" i="6"/>
  <c r="I54" i="6"/>
  <c r="H53" i="6"/>
  <c r="I53" i="6" s="1"/>
  <c r="H69" i="6"/>
  <c r="I69" i="6" s="1"/>
  <c r="I129" i="6"/>
  <c r="H128" i="6"/>
  <c r="H48" i="6"/>
  <c r="I48" i="6" s="1"/>
  <c r="I49" i="6"/>
  <c r="I10" i="6"/>
  <c r="H47" i="6"/>
  <c r="I47" i="6" s="1"/>
  <c r="I128" i="6"/>
  <c r="H126" i="6"/>
  <c r="I126" i="6" s="1"/>
  <c r="I8" i="1"/>
  <c r="E8" i="1"/>
  <c r="F26" i="2"/>
  <c r="I13" i="2"/>
  <c r="J13" i="2"/>
  <c r="E13" i="2"/>
  <c r="F13" i="2" s="1"/>
  <c r="G13" i="2"/>
  <c r="H13" i="2"/>
  <c r="D31" i="1" l="1"/>
  <c r="E7" i="1"/>
  <c r="E31" i="1" s="1"/>
  <c r="N13" i="2"/>
  <c r="I9" i="6"/>
  <c r="H6" i="6"/>
  <c r="H22" i="1"/>
  <c r="I22" i="1" s="1"/>
  <c r="H7" i="1" l="1"/>
  <c r="H5" i="6"/>
  <c r="I6" i="6"/>
  <c r="I5" i="6" l="1"/>
  <c r="H4" i="6"/>
  <c r="I4" i="6" s="1"/>
  <c r="H31" i="1"/>
  <c r="I7" i="1"/>
  <c r="I31" i="1" s="1"/>
</calcChain>
</file>

<file path=xl/sharedStrings.xml><?xml version="1.0" encoding="utf-8"?>
<sst xmlns="http://schemas.openxmlformats.org/spreadsheetml/2006/main" count="450" uniqueCount="193">
  <si>
    <t>RAČUN</t>
  </si>
  <si>
    <t>OPIS</t>
  </si>
  <si>
    <t>PROJEKCIJA 2024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</si>
  <si>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</si>
  <si>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</si>
  <si>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</si>
  <si>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</si>
  <si>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</si>
  <si>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</si>
  <si>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</si>
  <si>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</si>
  <si>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</si>
  <si>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</si>
  <si>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</si>
  <si>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</si>
  <si>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</si>
  <si>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</si>
  <si>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</si>
  <si>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</si>
  <si>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</si>
  <si>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</si>
  <si>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</si>
  <si>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</si>
  <si>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</si>
  <si>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</si>
  <si>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</si>
  <si>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</si>
  <si>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37</t>
  </si>
  <si>
    <t>NAKN.GRAĐ.,KUĆANSTVIMA NA TEMELJ.OSIGURANJA I DR.NAKNADE</t>
  </si>
  <si>
    <t>372</t>
  </si>
  <si>
    <t>OSTALE NAKNADE GRAĐANIMA I KUČANSTVIMA IZ PRORAČUNA</t>
  </si>
  <si>
    <t>4</t>
  </si>
  <si>
    <t>RASHODI ZA NABAVU NEFINANCIJSKE IMOVINE</t>
  </si>
  <si>
    <t>41</t>
  </si>
  <si>
    <t>RASHODI ZA NABAVU NEPROIZVED.DUGOTRAJNE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</si>
  <si>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</si>
  <si>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</si>
  <si>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</si>
  <si>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</si>
  <si>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</si>
  <si>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</si>
  <si>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</si>
  <si>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</si>
  <si>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45</t>
  </si>
  <si>
    <t>RASHODI ZA DODATNA ULAGANJA NA NEFINANC.IMOVINI</t>
  </si>
  <si>
    <t>451</t>
  </si>
  <si>
    <t>DODATNA ULAGANJA NA GRAĐEVINSKIM OBJEKTIMA</t>
  </si>
  <si>
    <t>SVEUKUPNO</t>
  </si>
  <si>
    <r>
      <t xml:space="preserve"> RAČUN RASHODA
</t>
    </r>
    <r>
      <rPr>
        <b/>
        <sz val="10"/>
        <color indexed="8"/>
        <rFont val="Arial"/>
        <family val="2"/>
        <charset val="238"/>
      </rPr>
      <t>PRORAČUN ZA 2022. GODINU</t>
    </r>
    <r>
      <rPr>
        <b/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 xml:space="preserve">
11009 O.Š. Fažana</t>
    </r>
  </si>
  <si>
    <t>POZICIJA</t>
  </si>
  <si>
    <t>00902</t>
  </si>
  <si>
    <t>OSNOVNOŠKOLSKE USTANOVE</t>
  </si>
  <si>
    <t xml:space="preserve">11009 </t>
  </si>
  <si>
    <t>O.Š. Fažana</t>
  </si>
  <si>
    <t>2101</t>
  </si>
  <si>
    <t>Redovna djelatnost osnovnih škola - minimalni standard</t>
  </si>
  <si>
    <t>Funkcija 0912</t>
  </si>
  <si>
    <t>A210101</t>
  </si>
  <si>
    <t>Materijalni rashodi OŠ po kriterijima</t>
  </si>
  <si>
    <t>A210102</t>
  </si>
  <si>
    <t>Materijalni rashodi OŠ po stvarnom trošku</t>
  </si>
  <si>
    <t>A210104</t>
  </si>
  <si>
    <t>Plaće i drugi rashodi za zaposlene osnovnih škola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</si>
  <si>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</si>
  <si>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</si>
  <si>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</si>
  <si>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</si>
  <si>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</si>
  <si>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</si>
  <si>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Funkcija 0950</t>
  </si>
  <si>
    <t>A230104</t>
  </si>
  <si>
    <t>A230106</t>
  </si>
  <si>
    <t>Školska kuhinja</t>
  </si>
  <si>
    <t xml:space="preserve">Funkcija </t>
  </si>
  <si>
    <t>A230107</t>
  </si>
  <si>
    <t>Produženi boravak</t>
  </si>
  <si>
    <t>A230115</t>
  </si>
  <si>
    <t>Ostali programi i projekti</t>
  </si>
  <si>
    <t>A230116</t>
  </si>
  <si>
    <t>Školski list, časopisi i knjige</t>
  </si>
  <si>
    <t>A230184</t>
  </si>
  <si>
    <t>Zavičajna nastava</t>
  </si>
  <si>
    <t>K240301</t>
  </si>
  <si>
    <t>Projektna dokumentacija osnovnih škola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</si>
  <si>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</si>
  <si>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</si>
  <si>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</si>
  <si>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</si>
  <si>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</si>
  <si>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</si>
  <si>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11009 O.Š. Fažana</t>
  </si>
  <si>
    <t>OSNOVNA ŠKOLA FAŽANA</t>
  </si>
  <si>
    <t>PULJSKA 9</t>
  </si>
  <si>
    <t>52212 FAŽANA</t>
  </si>
  <si>
    <t>KLASA :</t>
  </si>
  <si>
    <t>UR.BROJ :</t>
  </si>
  <si>
    <t>DATUM :</t>
  </si>
  <si>
    <t>FINANCIJSKI PLAN 2021 ,PLAN 2022 I  PROJEKCIJOM ZA 2023 I 2024.</t>
  </si>
  <si>
    <t>PRIHODI</t>
  </si>
  <si>
    <t xml:space="preserve">ŠIFRA </t>
  </si>
  <si>
    <t xml:space="preserve">RAČUN </t>
  </si>
  <si>
    <t>VRSTA PRIHODA</t>
  </si>
  <si>
    <t>PRIHODI POSLOVANJA</t>
  </si>
  <si>
    <t>PRIHODI OD IMOVINE</t>
  </si>
  <si>
    <t>Prihodi od financijske imovine</t>
  </si>
  <si>
    <t>POMOĆI IZ INOZ.I OD SUBJEKTA UNUTAR OPĆEG PRORAČUNA</t>
  </si>
  <si>
    <t>PRIHODI OD ADMINISTR.PRISTOJBI I PO POSEBNIM UVJETIMA</t>
  </si>
  <si>
    <t>PRIHODI OD PRODAJE PROIZV. I ROBE TE PRUŽENIH USLUGA I DONACIJA</t>
  </si>
  <si>
    <t>Prihodi od pruženih usluga</t>
  </si>
  <si>
    <t>PRIHODI IZ PRORAČUNA</t>
  </si>
  <si>
    <t>Prihodi iz prorač. IŽ za mat. rashode OŠ po kriterijima (MT)</t>
  </si>
  <si>
    <t>Prihodi iz prorač. IŽ za mat. rashode OŠ po stvarnom trošku (sistem.pregl.)</t>
  </si>
  <si>
    <t>Prihodi iz prorač. IŽ za mat. rashode OŠ po stvarn. tr. iznad stand. (energ. i osig.)</t>
  </si>
  <si>
    <t>Prihodi iz prorač. IŽ za mat. rashode OŠ po stvarn. tr. iznad stand. (prijevoz uč.)</t>
  </si>
  <si>
    <t>Prihodi za projekt UD (pomoćn.u nastavi)</t>
  </si>
  <si>
    <t>Prihodi iz prorač. IŽ. (Zavičajna nastava)</t>
  </si>
  <si>
    <t>a240101</t>
  </si>
  <si>
    <t>Prihodi iz prorač. IŽ - Investicijsko održavanje minimalni standard</t>
  </si>
  <si>
    <t>A240102</t>
  </si>
  <si>
    <t>Prihodi iz prorač. IŽ - Investicijsko održavanje  iznad standarda</t>
  </si>
  <si>
    <t>A230203</t>
  </si>
  <si>
    <t>Prihodi iz prorač. IŽ - (Medni dan)</t>
  </si>
  <si>
    <t>Prihodi iz prorač. IŽ - Projektna dokumentacija</t>
  </si>
  <si>
    <t>OPĆI DIO</t>
  </si>
  <si>
    <t>A.RAČUN PRIHODA I RASHODA</t>
  </si>
  <si>
    <t>IZVRŠENJE 2021 EURI</t>
  </si>
  <si>
    <t>IZVRŠENJE 2021</t>
  </si>
  <si>
    <t>PLAN 2023 KUNE</t>
  </si>
  <si>
    <t>PLAN 2023 EURI</t>
  </si>
  <si>
    <t>PLAN 2022 KUNE</t>
  </si>
  <si>
    <t>PLAN 2022 EURI</t>
  </si>
  <si>
    <t>A230102</t>
  </si>
  <si>
    <t>Županijska natjecanja</t>
  </si>
  <si>
    <t>UREDSKA OPREMA I POSTROJENJE</t>
  </si>
  <si>
    <t>KNJIGE</t>
  </si>
  <si>
    <t xml:space="preserve">Program: </t>
  </si>
  <si>
    <t>A230202</t>
  </si>
  <si>
    <t xml:space="preserve">AKTIVNOST: </t>
  </si>
  <si>
    <t>Građanski odgoj</t>
  </si>
  <si>
    <t xml:space="preserve">PLAĆE </t>
  </si>
  <si>
    <t>DOPRINOSI NA PLAĆU</t>
  </si>
  <si>
    <t>MOZAIK 5</t>
  </si>
  <si>
    <t>T921101</t>
  </si>
  <si>
    <t>Provedba projekta MOZAIK 5</t>
  </si>
  <si>
    <t>PROJEKCIJA 2025</t>
  </si>
  <si>
    <t>PRIJEDLOG FINANCIJSKOG PLANA O Š FAŽANA  ZA 2023. I                                                                                                                                                PROJEKCIJA PLANA ZA  2021. I 2022. GODINU</t>
  </si>
  <si>
    <t>PROJEKCIJA PLANA ZA  2024. I 2025. GODINU</t>
  </si>
  <si>
    <t>PLAN 2023</t>
  </si>
  <si>
    <t>PROJEKCIJA PLANA 2024</t>
  </si>
  <si>
    <t>PROJEKCIJA PLANA 2025</t>
  </si>
  <si>
    <t>PLAN 2022</t>
  </si>
  <si>
    <t>Tekući prijenosi između između prorač.korisnika istog proračuna</t>
  </si>
  <si>
    <t>IZVRŠENJE 2021 EURO</t>
  </si>
  <si>
    <t>PLAN 2022 EURO</t>
  </si>
  <si>
    <t>Prihod  opremanje knjižnice</t>
  </si>
  <si>
    <t xml:space="preserve">Prihod građanski odgoj </t>
  </si>
  <si>
    <t>T9211</t>
  </si>
  <si>
    <t xml:space="preserve">MOZAIK </t>
  </si>
  <si>
    <t>PROJEKCIJA PLANA 2024 EURO</t>
  </si>
  <si>
    <t>PROJEKCIJA PLANA 2025 EURO</t>
  </si>
  <si>
    <t>UKUPNO :</t>
  </si>
  <si>
    <t>EUR/KN*</t>
  </si>
  <si>
    <t>Izvršenje 2021.**</t>
  </si>
  <si>
    <t>Plan 2022.**</t>
  </si>
  <si>
    <t>Proračun za 2023.</t>
  </si>
  <si>
    <t>Projekcija proračuna
za 2024.</t>
  </si>
  <si>
    <t>Projekcija proračuna
za 2025.</t>
  </si>
  <si>
    <t>PRIHODI UKUPNO</t>
  </si>
  <si>
    <t>PRIHODI OD PRODAJE NEFINANCIJSKE IMOVINE</t>
  </si>
  <si>
    <t>RASHODI UKUPNO</t>
  </si>
  <si>
    <t>RASHODI  POSLOVANJA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</si>
  <si>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</si>
  <si>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</si>
  <si>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</si>
  <si>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</si>
  <si>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</si>
  <si>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</si>
  <si>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</si>
  <si>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</si>
  <si>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</si>
  <si>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</si>
  <si>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</si>
  <si>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</si>
  <si>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</si>
  <si>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</si>
  <si>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prorač.korisn.iz prorač.koji nije nadlež.- PRODUŽENI BORAVAK</t>
  </si>
  <si>
    <t>Pomoći prorač.korisn.iz prorač.koji nije nadlež.- SOC.PROGRAM (OPĆINA I GRADOVI)</t>
  </si>
  <si>
    <t>Pomoći prorač.korisn.iz prorač.koji nije nadlež. -MZO - PLAĆE</t>
  </si>
  <si>
    <t>Pomoći prorač.korisn.iz prorač.koji nije nadlež. -MZO - lektira</t>
  </si>
  <si>
    <t>Pomoći prorač.korisn.iz prorač.koji nije nadlež. -MZO -UDŽBENICI</t>
  </si>
  <si>
    <t>Prihodi po posebnim propisima - SUFINANCIRANJE CIJENE USLUGA</t>
  </si>
  <si>
    <t>Prihodi po posebnim propisima - OSTALI NESPOMENUTI RASHODI POSLOVANJA</t>
  </si>
  <si>
    <t>Prihodi po posebnim propisima - STRUČNO OSPOSOBLJ.BEZ ZASNIV.RADN.ODNOSA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</si>
</sst>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[$-1041A]#,##0.00;\-\ #,##0.00"/>
  </numFmts>
  <fonts count="51" x14ac:knownFonts="1">
    <font>
      <sz val="10"/>
      <name val="Arial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14"/>
      <name val="Arial"/>
      <family val="2"/>
      <charset val="238"/>
    </font>
    <font>
      <i/>
      <sz val="8"/>
      <color indexed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0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6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3" fillId="0" borderId="0" xfId="0" applyFont="1"/>
    <xf numFmtId="0" fontId="34" fillId="0" borderId="0" xfId="0" applyFont="1"/>
    <xf numFmtId="0" fontId="0" fillId="0" borderId="1" xfId="0" applyBorder="1"/>
    <xf numFmtId="0" fontId="35" fillId="0" borderId="0" xfId="0" applyFont="1"/>
    <xf numFmtId="0" fontId="36" fillId="0" borderId="0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1" xfId="0" applyFont="1" applyFill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185" fontId="3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1" xfId="0" applyFont="1" applyFill="1" applyBorder="1" applyAlignment="1" applyProtection="1">
      <alignment horizontal="left" vertical="top" wrapText="1" readingOrder="1"/>
      <protection locked="0"/>
    </xf>
    <xf numFmtId="185" fontId="2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37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7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horizontal="left" vertical="top" wrapText="1" readingOrder="1"/>
      <protection locked="0"/>
    </xf>
    <xf numFmtId="0" fontId="13" fillId="0" borderId="1" xfId="0" applyFont="1" applyBorder="1" applyAlignment="1" applyProtection="1">
      <alignment vertical="center" wrapText="1" readingOrder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85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" borderId="1" xfId="0" applyFont="1" applyFill="1" applyBorder="1"/>
    <xf numFmtId="0" fontId="8" fillId="0" borderId="1" xfId="0" applyFont="1" applyBorder="1" applyAlignment="1" applyProtection="1">
      <alignment horizontal="left" vertical="top" wrapText="1" readingOrder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 readingOrder="1"/>
      <protection locked="0"/>
    </xf>
    <xf numFmtId="185" fontId="13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13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8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21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19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2" xfId="0" applyFont="1" applyFill="1" applyBorder="1" applyAlignment="1" applyProtection="1">
      <alignment horizontal="left" vertical="top" wrapText="1" readingOrder="1"/>
      <protection locked="0"/>
    </xf>
    <xf numFmtId="0" fontId="2" fillId="2" borderId="3" xfId="0" applyFont="1" applyFill="1" applyBorder="1" applyAlignment="1" applyProtection="1">
      <alignment horizontal="left" vertical="top" wrapText="1" readingOrder="1"/>
      <protection locked="0"/>
    </xf>
    <xf numFmtId="0" fontId="13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 applyAlignment="1" applyProtection="1">
      <alignment horizontal="right" vertical="top" wrapText="1" readingOrder="1"/>
      <protection locked="0"/>
    </xf>
    <xf numFmtId="0" fontId="37" fillId="3" borderId="1" xfId="0" applyFont="1" applyFill="1" applyBorder="1" applyAlignment="1" applyProtection="1">
      <alignment horizontal="left" vertical="top" wrapText="1" readingOrder="1"/>
      <protection locked="0"/>
    </xf>
    <xf numFmtId="0" fontId="14" fillId="2" borderId="1" xfId="0" applyFont="1" applyFill="1" applyBorder="1" applyAlignment="1" applyProtection="1">
      <alignment horizontal="right" vertical="center" wrapText="1" readingOrder="1"/>
      <protection locked="0"/>
    </xf>
    <xf numFmtId="0" fontId="20" fillId="3" borderId="1" xfId="0" applyFont="1" applyFill="1" applyBorder="1" applyAlignment="1" applyProtection="1">
      <alignment horizontal="left" vertical="center" wrapText="1" readingOrder="1"/>
      <protection locked="0"/>
    </xf>
    <xf numFmtId="0" fontId="20" fillId="3" borderId="1" xfId="0" applyFont="1" applyFill="1" applyBorder="1" applyAlignment="1" applyProtection="1">
      <alignment vertical="center" wrapText="1" readingOrder="1"/>
      <protection locked="0"/>
    </xf>
    <xf numFmtId="4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1" xfId="0" applyFont="1" applyFill="1" applyBorder="1" applyAlignment="1" applyProtection="1">
      <alignment horizontal="left" vertical="top" wrapText="1" readingOrder="1"/>
      <protection locked="0"/>
    </xf>
    <xf numFmtId="185" fontId="9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1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" borderId="4" xfId="0" applyFont="1" applyFill="1" applyBorder="1" applyAlignment="1" applyProtection="1">
      <alignment horizontal="left" vertical="center" wrapText="1" readingOrder="1"/>
      <protection locked="0"/>
    </xf>
    <xf numFmtId="0" fontId="13" fillId="3" borderId="4" xfId="0" applyFont="1" applyFill="1" applyBorder="1" applyAlignment="1" applyProtection="1">
      <alignment vertical="center" wrapText="1" readingOrder="1"/>
      <protection locked="0"/>
    </xf>
    <xf numFmtId="4" fontId="13" fillId="3" borderId="4" xfId="0" applyNumberFormat="1" applyFont="1" applyFill="1" applyBorder="1" applyAlignment="1" applyProtection="1">
      <alignment horizontal="right" vertical="center" wrapText="1"/>
      <protection locked="0"/>
    </xf>
    <xf numFmtId="185" fontId="13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185" fontId="19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22" fillId="6" borderId="1" xfId="0" applyNumberFormat="1" applyFont="1" applyFill="1" applyBorder="1" applyAlignment="1" applyProtection="1">
      <alignment horizontal="right" wrapText="1"/>
      <protection locked="0"/>
    </xf>
    <xf numFmtId="185" fontId="22" fillId="6" borderId="1" xfId="0" applyNumberFormat="1" applyFont="1" applyFill="1" applyBorder="1" applyAlignment="1" applyProtection="1">
      <alignment horizontal="right" wrapText="1" readingOrder="1"/>
      <protection locked="0"/>
    </xf>
    <xf numFmtId="185" fontId="8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6" borderId="1" xfId="0" applyFont="1" applyFill="1" applyBorder="1" applyAlignment="1" applyProtection="1">
      <alignment horizontal="left" vertical="center" wrapText="1" readingOrder="1"/>
      <protection locked="0"/>
    </xf>
    <xf numFmtId="0" fontId="22" fillId="6" borderId="1" xfId="0" applyFont="1" applyFill="1" applyBorder="1" applyAlignment="1" applyProtection="1">
      <alignment vertical="center" wrapText="1" readingOrder="1"/>
      <protection locked="0"/>
    </xf>
    <xf numFmtId="4" fontId="22" fillId="6" borderId="1" xfId="0" applyNumberFormat="1" applyFont="1" applyFill="1" applyBorder="1" applyAlignment="1" applyProtection="1">
      <alignment horizontal="right" vertical="center" wrapText="1"/>
      <protection locked="0"/>
    </xf>
    <xf numFmtId="185" fontId="13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85" fontId="1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85" fontId="22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7" borderId="1" xfId="0" applyFont="1" applyFill="1" applyBorder="1" applyAlignment="1" applyProtection="1">
      <alignment horizontal="left" vertical="center" wrapText="1" readingOrder="1"/>
      <protection locked="0"/>
    </xf>
    <xf numFmtId="0" fontId="8" fillId="7" borderId="1" xfId="0" applyFont="1" applyFill="1" applyBorder="1" applyAlignment="1" applyProtection="1">
      <alignment vertical="center" wrapText="1" readingOrder="1"/>
      <protection locked="0"/>
    </xf>
    <xf numFmtId="4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85" fontId="8" fillId="7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8" borderId="1" xfId="0" applyFont="1" applyFill="1" applyBorder="1" applyAlignment="1" applyProtection="1">
      <alignment horizontal="left" vertical="top" wrapText="1" readingOrder="1"/>
      <protection locked="0"/>
    </xf>
    <xf numFmtId="185" fontId="13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8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22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6" borderId="1" xfId="0" applyFont="1" applyFill="1" applyBorder="1" applyAlignment="1" applyProtection="1">
      <alignment horizontal="left" vertical="top" wrapText="1" readingOrder="1"/>
      <protection locked="0"/>
    </xf>
    <xf numFmtId="0" fontId="8" fillId="6" borderId="1" xfId="0" applyFont="1" applyFill="1" applyBorder="1" applyAlignment="1" applyProtection="1">
      <alignment horizontal="left" vertical="top" wrapText="1" readingOrder="1"/>
      <protection locked="0"/>
    </xf>
    <xf numFmtId="0" fontId="13" fillId="7" borderId="1" xfId="0" applyFont="1" applyFill="1" applyBorder="1" applyAlignment="1" applyProtection="1">
      <alignment horizontal="left" vertical="top" wrapText="1" readingOrder="1"/>
      <protection locked="0"/>
    </xf>
    <xf numFmtId="185" fontId="13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8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9" borderId="1" xfId="0" applyFont="1" applyFill="1" applyBorder="1" applyAlignment="1" applyProtection="1">
      <alignment horizontal="left" vertical="top" wrapText="1" readingOrder="1"/>
      <protection locked="0"/>
    </xf>
    <xf numFmtId="185" fontId="8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22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9" borderId="1" xfId="0" applyFont="1" applyFill="1" applyBorder="1" applyAlignment="1" applyProtection="1">
      <alignment horizontal="left" vertical="center" wrapText="1" readingOrder="1"/>
      <protection locked="0"/>
    </xf>
    <xf numFmtId="0" fontId="8" fillId="9" borderId="1" xfId="0" applyFont="1" applyFill="1" applyBorder="1" applyAlignment="1" applyProtection="1">
      <alignment vertical="center" wrapText="1" readingOrder="1"/>
      <protection locked="0"/>
    </xf>
    <xf numFmtId="4" fontId="8" fillId="9" borderId="1" xfId="0" applyNumberFormat="1" applyFont="1" applyFill="1" applyBorder="1" applyAlignment="1" applyProtection="1">
      <alignment horizontal="right" vertical="center" wrapText="1"/>
      <protection locked="0"/>
    </xf>
    <xf numFmtId="185" fontId="8" fillId="1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10" borderId="1" xfId="0" applyFont="1" applyFill="1" applyBorder="1"/>
    <xf numFmtId="0" fontId="22" fillId="9" borderId="1" xfId="0" applyFont="1" applyFill="1" applyBorder="1" applyAlignment="1" applyProtection="1">
      <alignment horizontal="left" vertical="top" wrapText="1" readingOrder="1"/>
      <protection locked="0"/>
    </xf>
    <xf numFmtId="185" fontId="8" fillId="9" borderId="1" xfId="0" applyNumberFormat="1" applyFont="1" applyFill="1" applyBorder="1" applyAlignment="1" applyProtection="1">
      <alignment horizontal="right" vertical="center" wrapText="1" readingOrder="1"/>
      <protection locked="0"/>
    </xf>
    <xf numFmtId="185" fontId="22" fillId="11" borderId="1" xfId="0" applyNumberFormat="1" applyFont="1" applyFill="1" applyBorder="1" applyAlignment="1" applyProtection="1">
      <alignment horizontal="center" wrapText="1" readingOrder="1"/>
      <protection locked="0"/>
    </xf>
    <xf numFmtId="185" fontId="23" fillId="7" borderId="1" xfId="0" applyNumberFormat="1" applyFont="1" applyFill="1" applyBorder="1" applyAlignment="1" applyProtection="1">
      <alignment horizontal="right" wrapText="1" readingOrder="1"/>
      <protection locked="0"/>
    </xf>
    <xf numFmtId="185" fontId="8" fillId="12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36" fillId="0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 wrapText="1"/>
    </xf>
    <xf numFmtId="185" fontId="15" fillId="0" borderId="1" xfId="0" applyNumberFormat="1" applyFont="1" applyBorder="1" applyAlignment="1" applyProtection="1">
      <alignment wrapText="1" readingOrder="1"/>
      <protection locked="0"/>
    </xf>
    <xf numFmtId="4" fontId="35" fillId="0" borderId="1" xfId="0" applyNumberFormat="1" applyFont="1" applyBorder="1"/>
    <xf numFmtId="0" fontId="0" fillId="0" borderId="0" xfId="0" applyBorder="1"/>
    <xf numFmtId="0" fontId="38" fillId="0" borderId="1" xfId="0" applyFont="1" applyBorder="1" applyAlignment="1" applyProtection="1">
      <alignment horizontal="center" vertical="center" wrapText="1" readingOrder="1"/>
      <protection locked="0"/>
    </xf>
    <xf numFmtId="0" fontId="38" fillId="0" borderId="2" xfId="0" applyFont="1" applyBorder="1" applyAlignment="1" applyProtection="1">
      <alignment horizontal="center" vertical="center" wrapText="1" readingOrder="1"/>
      <protection locked="0"/>
    </xf>
    <xf numFmtId="0" fontId="39" fillId="0" borderId="1" xfId="0" applyFont="1" applyBorder="1" applyAlignment="1" applyProtection="1">
      <alignment vertical="top" wrapText="1"/>
      <protection locked="0"/>
    </xf>
    <xf numFmtId="0" fontId="39" fillId="13" borderId="1" xfId="0" applyFont="1" applyFill="1" applyBorder="1"/>
    <xf numFmtId="0" fontId="17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right" vertical="center"/>
    </xf>
    <xf numFmtId="0" fontId="1" fillId="0" borderId="2" xfId="0" quotePrefix="1" applyFont="1" applyBorder="1" applyAlignment="1">
      <alignment horizontal="left" wrapText="1"/>
    </xf>
    <xf numFmtId="0" fontId="1" fillId="0" borderId="6" xfId="0" quotePrefix="1" applyFont="1" applyBorder="1" applyAlignment="1">
      <alignment horizontal="left" wrapText="1"/>
    </xf>
    <xf numFmtId="0" fontId="1" fillId="0" borderId="6" xfId="0" quotePrefix="1" applyFont="1" applyBorder="1" applyAlignment="1">
      <alignment horizontal="center" wrapText="1"/>
    </xf>
    <xf numFmtId="0" fontId="1" fillId="0" borderId="6" xfId="0" quotePrefix="1" applyNumberFormat="1" applyFont="1" applyFill="1" applyBorder="1" applyAlignment="1" applyProtection="1">
      <alignment horizontal="left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4" fontId="1" fillId="14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1" fillId="14" borderId="2" xfId="0" applyFont="1" applyFill="1" applyBorder="1" applyAlignment="1">
      <alignment horizontal="left" vertical="center"/>
    </xf>
    <xf numFmtId="0" fontId="4" fillId="14" borderId="6" xfId="0" applyNumberFormat="1" applyFont="1" applyFill="1" applyBorder="1" applyAlignment="1" applyProtection="1">
      <alignment vertical="center"/>
    </xf>
    <xf numFmtId="4" fontId="15" fillId="0" borderId="1" xfId="0" applyNumberFormat="1" applyFont="1" applyBorder="1" applyAlignment="1" applyProtection="1">
      <alignment wrapText="1" readingOrder="1"/>
      <protection locked="0"/>
    </xf>
    <xf numFmtId="4" fontId="1" fillId="14" borderId="1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3" fontId="1" fillId="14" borderId="1" xfId="0" applyNumberFormat="1" applyFont="1" applyFill="1" applyBorder="1" applyAlignment="1">
      <alignment horizontal="right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3" fontId="1" fillId="15" borderId="2" xfId="0" quotePrefix="1" applyNumberFormat="1" applyFont="1" applyFill="1" applyBorder="1" applyAlignment="1">
      <alignment horizontal="right"/>
    </xf>
    <xf numFmtId="3" fontId="1" fillId="15" borderId="1" xfId="0" applyNumberFormat="1" applyFont="1" applyFill="1" applyBorder="1" applyAlignment="1" applyProtection="1">
      <alignment horizontal="right" wrapText="1"/>
    </xf>
    <xf numFmtId="4" fontId="1" fillId="14" borderId="2" xfId="0" quotePrefix="1" applyNumberFormat="1" applyFont="1" applyFill="1" applyBorder="1" applyAlignment="1">
      <alignment horizontal="right"/>
    </xf>
    <xf numFmtId="3" fontId="1" fillId="14" borderId="2" xfId="0" quotePrefix="1" applyNumberFormat="1" applyFont="1" applyFill="1" applyBorder="1" applyAlignment="1">
      <alignment horizontal="right"/>
    </xf>
    <xf numFmtId="3" fontId="1" fillId="14" borderId="1" xfId="0" applyNumberFormat="1" applyFont="1" applyFill="1" applyBorder="1" applyAlignment="1" applyProtection="1">
      <alignment horizontal="right" wrapText="1"/>
    </xf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 applyProtection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41" fillId="16" borderId="1" xfId="0" applyFont="1" applyFill="1" applyBorder="1" applyAlignment="1" applyProtection="1">
      <alignment horizontal="center" vertical="center" wrapText="1" readingOrder="1"/>
      <protection locked="0"/>
    </xf>
    <xf numFmtId="0" fontId="41" fillId="16" borderId="2" xfId="0" applyFont="1" applyFill="1" applyBorder="1" applyAlignment="1" applyProtection="1">
      <alignment horizontal="center" vertical="center" wrapText="1" readingOrder="1"/>
      <protection locked="0"/>
    </xf>
    <xf numFmtId="0" fontId="41" fillId="17" borderId="1" xfId="0" applyFont="1" applyFill="1" applyBorder="1" applyAlignment="1" applyProtection="1">
      <alignment vertical="top" wrapText="1"/>
      <protection locked="0"/>
    </xf>
    <xf numFmtId="0" fontId="41" fillId="17" borderId="1" xfId="0" applyFont="1" applyFill="1" applyBorder="1"/>
    <xf numFmtId="0" fontId="41" fillId="17" borderId="1" xfId="0" applyFont="1" applyFill="1" applyBorder="1" applyAlignment="1">
      <alignment vertical="center"/>
    </xf>
    <xf numFmtId="0" fontId="42" fillId="16" borderId="1" xfId="0" applyFont="1" applyFill="1" applyBorder="1" applyAlignment="1" applyProtection="1">
      <alignment horizontal="center" vertical="top" wrapText="1" readingOrder="1"/>
      <protection locked="0"/>
    </xf>
    <xf numFmtId="185" fontId="42" fillId="16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42" fillId="16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41" fillId="17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41" fillId="17" borderId="1" xfId="0" applyNumberFormat="1" applyFont="1" applyFill="1" applyBorder="1" applyAlignment="1">
      <alignment horizontal="center" vertical="top" readingOrder="1"/>
    </xf>
    <xf numFmtId="0" fontId="31" fillId="2" borderId="1" xfId="0" applyFont="1" applyFill="1" applyBorder="1" applyAlignment="1" applyProtection="1">
      <alignment horizontal="center" vertical="top" wrapText="1" readingOrder="1"/>
      <protection locked="0"/>
    </xf>
    <xf numFmtId="185" fontId="31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22" fillId="3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31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22" fillId="0" borderId="1" xfId="0" applyNumberFormat="1" applyFont="1" applyBorder="1" applyAlignment="1" applyProtection="1">
      <alignment horizontal="center" vertical="top" wrapText="1" readingOrder="1"/>
      <protection locked="0"/>
    </xf>
    <xf numFmtId="4" fontId="14" fillId="4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22" fillId="0" borderId="1" xfId="0" applyNumberFormat="1" applyFont="1" applyBorder="1" applyAlignment="1">
      <alignment horizontal="center" vertical="top" readingOrder="1"/>
    </xf>
    <xf numFmtId="4" fontId="14" fillId="4" borderId="1" xfId="0" applyNumberFormat="1" applyFont="1" applyFill="1" applyBorder="1" applyAlignment="1">
      <alignment horizontal="center" vertical="top" readingOrder="1"/>
    </xf>
    <xf numFmtId="0" fontId="30" fillId="2" borderId="1" xfId="0" applyFont="1" applyFill="1" applyBorder="1" applyAlignment="1" applyProtection="1">
      <alignment horizontal="center" vertical="top" wrapText="1" readingOrder="1"/>
      <protection locked="0"/>
    </xf>
    <xf numFmtId="185" fontId="30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30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1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>
      <alignment horizontal="center" vertical="top" readingOrder="1"/>
    </xf>
    <xf numFmtId="4" fontId="14" fillId="0" borderId="1" xfId="0" applyNumberFormat="1" applyFont="1" applyBorder="1" applyAlignment="1">
      <alignment horizontal="center" vertical="top" readingOrder="1"/>
    </xf>
    <xf numFmtId="0" fontId="41" fillId="17" borderId="1" xfId="0" applyFont="1" applyFill="1" applyBorder="1" applyAlignment="1">
      <alignment horizontal="center" vertical="top" readingOrder="1"/>
    </xf>
    <xf numFmtId="185" fontId="41" fillId="17" borderId="1" xfId="0" applyNumberFormat="1" applyFont="1" applyFill="1" applyBorder="1" applyAlignment="1">
      <alignment horizontal="center" vertical="top" readingOrder="1"/>
    </xf>
    <xf numFmtId="0" fontId="43" fillId="17" borderId="1" xfId="0" applyFont="1" applyFill="1" applyBorder="1" applyAlignment="1">
      <alignment horizontal="left" vertical="top"/>
    </xf>
    <xf numFmtId="0" fontId="44" fillId="17" borderId="1" xfId="0" applyFont="1" applyFill="1" applyBorder="1" applyAlignment="1">
      <alignment horizontal="left" vertical="top"/>
    </xf>
    <xf numFmtId="4" fontId="44" fillId="17" borderId="1" xfId="0" applyNumberFormat="1" applyFont="1" applyFill="1" applyBorder="1" applyAlignment="1">
      <alignment horizontal="left" vertical="top"/>
    </xf>
    <xf numFmtId="4" fontId="44" fillId="17" borderId="1" xfId="0" applyNumberFormat="1" applyFont="1" applyFill="1" applyBorder="1" applyAlignment="1" applyProtection="1">
      <alignment horizontal="left" vertical="top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3" fontId="12" fillId="0" borderId="1" xfId="0" applyNumberFormat="1" applyFont="1" applyBorder="1" applyAlignment="1">
      <alignment horizontal="left" vertical="top"/>
    </xf>
    <xf numFmtId="3" fontId="45" fillId="0" borderId="1" xfId="0" applyNumberFormat="1" applyFont="1" applyBorder="1" applyAlignment="1">
      <alignment horizontal="left" vertical="top"/>
    </xf>
    <xf numFmtId="3" fontId="12" fillId="0" borderId="1" xfId="0" applyNumberFormat="1" applyFont="1" applyBorder="1" applyAlignment="1" applyProtection="1">
      <alignment horizontal="left" vertical="top"/>
    </xf>
    <xf numFmtId="4" fontId="45" fillId="0" borderId="1" xfId="0" applyNumberFormat="1" applyFont="1" applyBorder="1" applyAlignment="1" applyProtection="1">
      <alignment horizontal="left" vertical="top"/>
    </xf>
    <xf numFmtId="4" fontId="12" fillId="0" borderId="1" xfId="0" applyNumberFormat="1" applyFont="1" applyBorder="1" applyAlignment="1" applyProtection="1">
      <alignment horizontal="left" vertical="top"/>
    </xf>
    <xf numFmtId="4" fontId="21" fillId="4" borderId="1" xfId="0" applyNumberFormat="1" applyFont="1" applyFill="1" applyBorder="1" applyAlignment="1">
      <alignment horizontal="left" vertical="top"/>
    </xf>
    <xf numFmtId="0" fontId="46" fillId="0" borderId="1" xfId="0" applyFont="1" applyBorder="1" applyAlignment="1">
      <alignment horizontal="left" vertical="top"/>
    </xf>
    <xf numFmtId="3" fontId="47" fillId="0" borderId="1" xfId="0" applyNumberFormat="1" applyFont="1" applyBorder="1" applyAlignment="1">
      <alignment horizontal="left" vertical="top"/>
    </xf>
    <xf numFmtId="3" fontId="47" fillId="0" borderId="1" xfId="0" applyNumberFormat="1" applyFont="1" applyBorder="1" applyAlignment="1" applyProtection="1">
      <alignment horizontal="left" vertical="top"/>
    </xf>
    <xf numFmtId="4" fontId="47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 applyProtection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3" fontId="43" fillId="17" borderId="1" xfId="0" applyNumberFormat="1" applyFont="1" applyFill="1" applyBorder="1" applyAlignment="1">
      <alignment horizontal="left" vertical="top"/>
    </xf>
    <xf numFmtId="3" fontId="43" fillId="17" borderId="1" xfId="0" applyNumberFormat="1" applyFont="1" applyFill="1" applyBorder="1" applyAlignment="1" applyProtection="1">
      <alignment horizontal="left" vertical="top"/>
    </xf>
    <xf numFmtId="4" fontId="43" fillId="17" borderId="1" xfId="0" applyNumberFormat="1" applyFont="1" applyFill="1" applyBorder="1" applyAlignment="1" applyProtection="1">
      <alignment horizontal="left" vertical="top"/>
    </xf>
    <xf numFmtId="4" fontId="43" fillId="17" borderId="1" xfId="0" applyNumberFormat="1" applyFont="1" applyFill="1" applyBorder="1" applyAlignment="1">
      <alignment horizontal="left" vertical="top"/>
    </xf>
    <xf numFmtId="3" fontId="4" fillId="4" borderId="1" xfId="0" applyNumberFormat="1" applyFont="1" applyFill="1" applyBorder="1" applyAlignment="1" applyProtection="1">
      <alignment horizontal="left" vertical="top"/>
    </xf>
    <xf numFmtId="4" fontId="4" fillId="0" borderId="1" xfId="0" applyNumberFormat="1" applyFont="1" applyBorder="1" applyAlignment="1" applyProtection="1">
      <alignment horizontal="left" vertical="top"/>
    </xf>
    <xf numFmtId="3" fontId="4" fillId="4" borderId="1" xfId="0" applyNumberFormat="1" applyFont="1" applyFill="1" applyBorder="1" applyAlignment="1">
      <alignment horizontal="left" vertical="top"/>
    </xf>
    <xf numFmtId="4" fontId="4" fillId="4" borderId="1" xfId="0" applyNumberFormat="1" applyFont="1" applyFill="1" applyBorder="1" applyAlignment="1" applyProtection="1">
      <alignment horizontal="left" vertical="top"/>
    </xf>
    <xf numFmtId="3" fontId="44" fillId="17" borderId="1" xfId="0" applyNumberFormat="1" applyFont="1" applyFill="1" applyBorder="1" applyAlignment="1">
      <alignment horizontal="left" vertical="top"/>
    </xf>
    <xf numFmtId="4" fontId="45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left" vertical="top" wrapText="1"/>
    </xf>
    <xf numFmtId="4" fontId="11" fillId="0" borderId="1" xfId="0" applyNumberFormat="1" applyFont="1" applyBorder="1" applyAlignment="1" applyProtection="1">
      <alignment horizontal="left" vertical="top" wrapText="1"/>
    </xf>
    <xf numFmtId="4" fontId="11" fillId="0" borderId="1" xfId="0" applyNumberFormat="1" applyFont="1" applyBorder="1" applyAlignment="1">
      <alignment horizontal="left" vertical="top" wrapText="1"/>
    </xf>
    <xf numFmtId="3" fontId="35" fillId="0" borderId="1" xfId="0" applyNumberFormat="1" applyFont="1" applyBorder="1" applyAlignment="1" applyProtection="1">
      <alignment horizontal="left" vertical="top"/>
    </xf>
    <xf numFmtId="4" fontId="35" fillId="0" borderId="1" xfId="0" applyNumberFormat="1" applyFont="1" applyBorder="1" applyAlignment="1" applyProtection="1">
      <alignment horizontal="left" vertical="top"/>
    </xf>
    <xf numFmtId="0" fontId="35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left" vertical="top"/>
    </xf>
    <xf numFmtId="3" fontId="4" fillId="17" borderId="1" xfId="0" applyNumberFormat="1" applyFont="1" applyFill="1" applyBorder="1" applyAlignment="1" applyProtection="1">
      <alignment horizontal="left" vertical="top"/>
    </xf>
    <xf numFmtId="4" fontId="4" fillId="17" borderId="1" xfId="0" applyNumberFormat="1" applyFont="1" applyFill="1" applyBorder="1" applyAlignment="1" applyProtection="1">
      <alignment horizontal="left" vertical="top"/>
    </xf>
    <xf numFmtId="3" fontId="4" fillId="17" borderId="1" xfId="0" applyNumberFormat="1" applyFont="1" applyFill="1" applyBorder="1" applyAlignment="1">
      <alignment horizontal="left" vertical="top"/>
    </xf>
    <xf numFmtId="3" fontId="21" fillId="17" borderId="1" xfId="0" applyNumberFormat="1" applyFont="1" applyFill="1" applyBorder="1" applyAlignment="1">
      <alignment horizontal="left" vertical="top"/>
    </xf>
    <xf numFmtId="4" fontId="21" fillId="17" borderId="1" xfId="0" applyNumberFormat="1" applyFont="1" applyFill="1" applyBorder="1" applyAlignment="1" applyProtection="1">
      <alignment horizontal="left" vertical="top"/>
    </xf>
    <xf numFmtId="4" fontId="21" fillId="17" borderId="1" xfId="0" applyNumberFormat="1" applyFont="1" applyFill="1" applyBorder="1" applyAlignment="1">
      <alignment horizontal="left" vertical="top"/>
    </xf>
    <xf numFmtId="0" fontId="28" fillId="0" borderId="0" xfId="0" applyNumberFormat="1" applyFont="1" applyFill="1" applyBorder="1" applyAlignment="1" applyProtection="1">
      <alignment wrapText="1"/>
    </xf>
    <xf numFmtId="0" fontId="50" fillId="0" borderId="0" xfId="0" applyNumberFormat="1" applyFont="1" applyFill="1" applyBorder="1" applyAlignment="1" applyProtection="1">
      <alignment wrapText="1"/>
    </xf>
    <xf numFmtId="0" fontId="21" fillId="14" borderId="2" xfId="0" quotePrefix="1" applyNumberFormat="1" applyFont="1" applyFill="1" applyBorder="1" applyAlignment="1" applyProtection="1">
      <alignment horizontal="left" vertical="center" wrapText="1"/>
    </xf>
    <xf numFmtId="0" fontId="4" fillId="14" borderId="6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>
      <alignment wrapText="1"/>
    </xf>
    <xf numFmtId="0" fontId="1" fillId="15" borderId="2" xfId="0" applyNumberFormat="1" applyFont="1" applyFill="1" applyBorder="1" applyAlignment="1" applyProtection="1">
      <alignment horizontal="left" vertical="center" wrapText="1"/>
    </xf>
    <xf numFmtId="0" fontId="1" fillId="15" borderId="6" xfId="0" applyNumberFormat="1" applyFont="1" applyFill="1" applyBorder="1" applyAlignment="1" applyProtection="1">
      <alignment horizontal="left" vertical="center" wrapText="1"/>
    </xf>
    <xf numFmtId="0" fontId="1" fillId="15" borderId="3" xfId="0" applyNumberFormat="1" applyFont="1" applyFill="1" applyBorder="1" applyAlignment="1" applyProtection="1">
      <alignment horizontal="left" vertical="center" wrapText="1"/>
    </xf>
    <xf numFmtId="0" fontId="1" fillId="14" borderId="2" xfId="0" applyNumberFormat="1" applyFont="1" applyFill="1" applyBorder="1" applyAlignment="1" applyProtection="1">
      <alignment horizontal="left" vertical="center" wrapText="1"/>
    </xf>
    <xf numFmtId="0" fontId="1" fillId="14" borderId="6" xfId="0" applyNumberFormat="1" applyFont="1" applyFill="1" applyBorder="1" applyAlignment="1" applyProtection="1">
      <alignment horizontal="left" vertical="center" wrapText="1"/>
    </xf>
    <xf numFmtId="0" fontId="1" fillId="14" borderId="3" xfId="0" applyNumberFormat="1" applyFont="1" applyFill="1" applyBorder="1" applyAlignment="1" applyProtection="1">
      <alignment horizontal="left" vertical="center" wrapText="1"/>
    </xf>
    <xf numFmtId="0" fontId="21" fillId="0" borderId="2" xfId="0" quotePrefix="1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21" fillId="0" borderId="2" xfId="0" quotePrefix="1" applyFont="1" applyBorder="1" applyAlignment="1">
      <alignment horizontal="left" vertical="center"/>
    </xf>
    <xf numFmtId="0" fontId="4" fillId="0" borderId="6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2" xfId="0" quotePrefix="1" applyFont="1" applyFill="1" applyBorder="1" applyAlignment="1">
      <alignment horizontal="left" vertical="center"/>
    </xf>
    <xf numFmtId="0" fontId="36" fillId="0" borderId="0" xfId="1" applyNumberFormat="1" applyFont="1" applyFill="1" applyBorder="1" applyAlignment="1" applyProtection="1">
      <alignment horizontal="center" vertical="center" wrapText="1"/>
    </xf>
    <xf numFmtId="0" fontId="48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/>
    <xf numFmtId="0" fontId="21" fillId="14" borderId="2" xfId="0" applyNumberFormat="1" applyFont="1" applyFill="1" applyBorder="1" applyAlignment="1" applyProtection="1">
      <alignment horizontal="left" vertical="center" wrapText="1"/>
    </xf>
    <xf numFmtId="0" fontId="4" fillId="14" borderId="6" xfId="0" applyNumberFormat="1" applyFont="1" applyFill="1" applyBorder="1" applyAlignment="1" applyProtection="1">
      <alignment vertical="center"/>
    </xf>
    <xf numFmtId="0" fontId="22" fillId="6" borderId="1" xfId="0" applyFont="1" applyFill="1" applyBorder="1" applyAlignment="1" applyProtection="1">
      <alignment horizontal="left" vertical="top" wrapText="1" readingOrder="1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37" fillId="3" borderId="1" xfId="0" applyFont="1" applyFill="1" applyBorder="1" applyAlignment="1" applyProtection="1">
      <alignment horizontal="left" vertical="top" wrapText="1" readingOrder="1"/>
      <protection locked="0"/>
    </xf>
    <xf numFmtId="0" fontId="35" fillId="4" borderId="1" xfId="0" applyFont="1" applyFill="1" applyBorder="1" applyAlignment="1" applyProtection="1">
      <alignment vertical="top" wrapText="1"/>
      <protection locked="0"/>
    </xf>
    <xf numFmtId="0" fontId="8" fillId="9" borderId="1" xfId="0" applyFont="1" applyFill="1" applyBorder="1" applyAlignment="1" applyProtection="1">
      <alignment horizontal="left" vertical="top" wrapText="1" readingOrder="1"/>
      <protection locked="0"/>
    </xf>
    <xf numFmtId="0" fontId="21" fillId="10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0" fillId="0" borderId="1" xfId="0" applyBorder="1"/>
    <xf numFmtId="0" fontId="21" fillId="10" borderId="1" xfId="0" applyFont="1" applyFill="1" applyBorder="1"/>
    <xf numFmtId="0" fontId="8" fillId="6" borderId="1" xfId="0" applyFont="1" applyFill="1" applyBorder="1" applyAlignment="1" applyProtection="1">
      <alignment horizontal="left" vertical="top" wrapText="1" readingOrder="1"/>
      <protection locked="0"/>
    </xf>
    <xf numFmtId="0" fontId="21" fillId="11" borderId="1" xfId="0" applyFont="1" applyFill="1" applyBorder="1" applyAlignment="1" applyProtection="1">
      <alignment vertical="top" wrapText="1"/>
      <protection locked="0"/>
    </xf>
    <xf numFmtId="0" fontId="22" fillId="9" borderId="1" xfId="0" applyFont="1" applyFill="1" applyBorder="1" applyAlignment="1" applyProtection="1">
      <alignment horizontal="left" vertical="top" wrapText="1" readingOrder="1"/>
      <protection locked="0"/>
    </xf>
    <xf numFmtId="0" fontId="22" fillId="10" borderId="1" xfId="0" applyFont="1" applyFill="1" applyBorder="1"/>
    <xf numFmtId="0" fontId="22" fillId="11" borderId="1" xfId="0" applyFont="1" applyFill="1" applyBorder="1"/>
    <xf numFmtId="0" fontId="13" fillId="7" borderId="1" xfId="0" applyFont="1" applyFill="1" applyBorder="1" applyAlignment="1" applyProtection="1">
      <alignment horizontal="left" vertical="top" wrapText="1" readingOrder="1"/>
      <protection locked="0"/>
    </xf>
    <xf numFmtId="0" fontId="9" fillId="12" borderId="1" xfId="0" applyFont="1" applyFill="1" applyBorder="1"/>
    <xf numFmtId="0" fontId="13" fillId="8" borderId="1" xfId="0" applyFont="1" applyFill="1" applyBorder="1" applyAlignment="1" applyProtection="1">
      <alignment horizontal="left" vertical="top" wrapText="1" readingOrder="1"/>
      <protection locked="0"/>
    </xf>
    <xf numFmtId="0" fontId="9" fillId="14" borderId="1" xfId="0" applyFont="1" applyFill="1" applyBorder="1"/>
    <xf numFmtId="0" fontId="18" fillId="3" borderId="2" xfId="0" applyFont="1" applyFill="1" applyBorder="1" applyAlignment="1" applyProtection="1">
      <alignment horizontal="left" vertical="top" wrapText="1" readingOrder="1"/>
      <protection locked="0"/>
    </xf>
    <xf numFmtId="0" fontId="18" fillId="3" borderId="3" xfId="0" applyFont="1" applyFill="1" applyBorder="1" applyAlignment="1" applyProtection="1">
      <alignment horizontal="left" vertical="top" wrapText="1" readingOrder="1"/>
      <protection locked="0"/>
    </xf>
    <xf numFmtId="0" fontId="31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0" fontId="30" fillId="2" borderId="1" xfId="0" applyFont="1" applyFill="1" applyBorder="1" applyAlignment="1" applyProtection="1">
      <alignment horizontal="center" vertical="top" wrapText="1" readingOrder="1"/>
      <protection locked="0"/>
    </xf>
    <xf numFmtId="0" fontId="42" fillId="16" borderId="1" xfId="0" applyFont="1" applyFill="1" applyBorder="1" applyAlignment="1" applyProtection="1">
      <alignment horizontal="center" vertical="top" wrapText="1" readingOrder="1"/>
      <protection locked="0"/>
    </xf>
    <xf numFmtId="0" fontId="41" fillId="17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41" fillId="16" borderId="1" xfId="0" applyFont="1" applyFill="1" applyBorder="1" applyAlignment="1" applyProtection="1">
      <alignment horizontal="center" vertical="center" wrapText="1" readingOrder="1"/>
      <protection locked="0"/>
    </xf>
    <xf numFmtId="0" fontId="41" fillId="17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0" fillId="2" borderId="2" xfId="0" applyFont="1" applyFill="1" applyBorder="1" applyAlignment="1" applyProtection="1">
      <alignment horizontal="center" vertical="top" wrapText="1" readingOrder="1"/>
      <protection locked="0"/>
    </xf>
    <xf numFmtId="0" fontId="30" fillId="2" borderId="3" xfId="0" applyFont="1" applyFill="1" applyBorder="1" applyAlignment="1" applyProtection="1">
      <alignment horizontal="center" vertical="top" wrapText="1" readingOrder="1"/>
      <protection locked="0"/>
    </xf>
    <xf numFmtId="0" fontId="38" fillId="0" borderId="1" xfId="0" applyFont="1" applyBorder="1" applyAlignment="1" applyProtection="1">
      <alignment horizontal="center" vertical="center" wrapText="1" readingOrder="1"/>
      <protection locked="0"/>
    </xf>
    <xf numFmtId="0" fontId="39" fillId="0" borderId="1" xfId="0" applyFont="1" applyBorder="1" applyAlignment="1" applyProtection="1">
      <alignment vertical="top" wrapText="1"/>
      <protection locked="0"/>
    </xf>
  </cellXfs>
  <cellStyles count="2">
    <cellStyle name="Normalno" xfId="0" builtinId="0"/>
    <cellStyle name="Obično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0000"/>
      <rgbColor rgb="000000FF"/>
      <rgbColor rgb="00FFFF00"/>
      <rgbColor rgb="006A5ACD"/>
      <rgbColor rgb="00FF6347"/>
      <rgbColor rgb="00D3D3D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+Ra&#269;unovodstvo/Radna%20povr&#353;ina/Kopija%20Kopija%2019%20%20Prijedlog%20Sa&#382;etak%20Financijskog%20plana%20z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-KN"/>
      <sheetName val="SAŽETAK-EUR"/>
    </sheetNames>
    <sheetDataSet>
      <sheetData sheetId="0"/>
      <sheetData sheetId="1">
        <row r="15">
          <cell r="F15"/>
          <cell r="G15"/>
          <cell r="I15"/>
        </row>
        <row r="24">
          <cell r="F24"/>
          <cell r="G24"/>
          <cell r="H24"/>
          <cell r="I24"/>
          <cell r="J24"/>
        </row>
        <row r="31">
          <cell r="F31"/>
          <cell r="G31"/>
          <cell r="H31"/>
          <cell r="I31"/>
          <cell r="J31"/>
        </row>
        <row r="32">
          <cell r="I32"/>
          <cell r="J32"/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zoomScale="80" zoomScaleNormal="80" workbookViewId="0">
      <selection activeCell="P30" sqref="P30"/>
    </sheetView>
  </sheetViews>
  <sheetFormatPr defaultRowHeight="12.75" x14ac:dyDescent="0.2"/>
  <cols>
    <col min="2" max="2" width="18.85546875" customWidth="1"/>
    <col min="3" max="3" width="20.28515625" customWidth="1"/>
    <col min="4" max="4" width="23.28515625" customWidth="1"/>
    <col min="5" max="6" width="19.140625" customWidth="1"/>
    <col min="7" max="8" width="17.85546875" customWidth="1"/>
    <col min="9" max="9" width="22.28515625" customWidth="1"/>
    <col min="10" max="10" width="34.140625" customWidth="1"/>
  </cols>
  <sheetData>
    <row r="1" spans="1:12" ht="18" x14ac:dyDescent="0.2">
      <c r="E1" s="225" t="s">
        <v>145</v>
      </c>
      <c r="F1" s="225"/>
      <c r="G1" s="225"/>
      <c r="H1" s="225"/>
      <c r="I1" s="225"/>
      <c r="J1" s="225"/>
      <c r="K1" s="225"/>
      <c r="L1" s="225"/>
    </row>
    <row r="2" spans="1:12" ht="18" x14ac:dyDescent="0.2">
      <c r="E2" s="225" t="s">
        <v>146</v>
      </c>
      <c r="F2" s="225"/>
      <c r="G2" s="225"/>
      <c r="H2" s="225"/>
      <c r="I2" s="225"/>
      <c r="J2" s="225"/>
      <c r="K2" s="225"/>
      <c r="L2" s="225"/>
    </row>
    <row r="3" spans="1:12" ht="18" x14ac:dyDescent="0.2">
      <c r="E3" s="9"/>
      <c r="F3" s="92"/>
      <c r="G3" s="9"/>
      <c r="H3" s="91"/>
      <c r="I3" s="9"/>
      <c r="J3" s="9"/>
      <c r="K3" s="9"/>
      <c r="L3" s="9"/>
    </row>
    <row r="4" spans="1:12" ht="18" x14ac:dyDescent="0.2">
      <c r="E4" s="225" t="s">
        <v>123</v>
      </c>
      <c r="F4" s="225"/>
      <c r="G4" s="225"/>
      <c r="H4" s="225"/>
      <c r="I4" s="225"/>
      <c r="J4" s="225"/>
      <c r="K4" s="226"/>
      <c r="L4" s="226"/>
    </row>
    <row r="5" spans="1:12" ht="18" x14ac:dyDescent="0.2">
      <c r="E5" s="227" t="s">
        <v>124</v>
      </c>
      <c r="F5" s="227"/>
      <c r="G5" s="227"/>
      <c r="H5" s="227"/>
      <c r="I5" s="227"/>
      <c r="J5" s="227"/>
      <c r="K5" s="227"/>
      <c r="L5" s="228"/>
    </row>
    <row r="11" spans="1:12" ht="18" x14ac:dyDescent="0.25">
      <c r="A11" s="100"/>
      <c r="B11" s="101"/>
      <c r="C11" s="101"/>
      <c r="D11" s="101"/>
      <c r="E11" s="102"/>
      <c r="F11" s="103"/>
      <c r="G11" s="103"/>
      <c r="H11" s="103"/>
      <c r="I11" s="103"/>
      <c r="J11" s="104" t="s">
        <v>161</v>
      </c>
    </row>
    <row r="12" spans="1:12" ht="25.5" x14ac:dyDescent="0.2">
      <c r="A12" s="105"/>
      <c r="B12" s="106"/>
      <c r="C12" s="106"/>
      <c r="D12" s="107"/>
      <c r="E12" s="108"/>
      <c r="F12" s="109" t="s">
        <v>162</v>
      </c>
      <c r="G12" s="109" t="s">
        <v>163</v>
      </c>
      <c r="H12" s="109" t="s">
        <v>164</v>
      </c>
      <c r="I12" s="109" t="s">
        <v>165</v>
      </c>
      <c r="J12" s="109" t="s">
        <v>166</v>
      </c>
    </row>
    <row r="13" spans="1:12" ht="12.75" customHeight="1" x14ac:dyDescent="0.2">
      <c r="A13" s="229" t="s">
        <v>167</v>
      </c>
      <c r="B13" s="208"/>
      <c r="C13" s="208"/>
      <c r="D13" s="208"/>
      <c r="E13" s="230"/>
      <c r="F13" s="93">
        <f>F14</f>
        <v>7451899</v>
      </c>
      <c r="G13" s="93">
        <v>8746895</v>
      </c>
      <c r="H13" s="110">
        <f>H14</f>
        <v>8846618.1199999992</v>
      </c>
      <c r="I13" s="110">
        <f>I14</f>
        <v>8989178.6199999992</v>
      </c>
      <c r="J13" s="110">
        <f>J14</f>
        <v>8989178.6199999992</v>
      </c>
    </row>
    <row r="14" spans="1:12" ht="12.75" customHeight="1" x14ac:dyDescent="0.2">
      <c r="A14" s="221" t="s">
        <v>102</v>
      </c>
      <c r="B14" s="218"/>
      <c r="C14" s="218"/>
      <c r="D14" s="218"/>
      <c r="E14" s="220"/>
      <c r="F14" s="111">
        <v>7451899</v>
      </c>
      <c r="G14" s="111">
        <f>G13</f>
        <v>8746895</v>
      </c>
      <c r="H14" s="111">
        <v>8846618.1199999992</v>
      </c>
      <c r="I14" s="111">
        <v>8989178.6199999992</v>
      </c>
      <c r="J14" s="111">
        <v>8989178.6199999992</v>
      </c>
    </row>
    <row r="15" spans="1:12" x14ac:dyDescent="0.2">
      <c r="A15" s="224" t="s">
        <v>168</v>
      </c>
      <c r="B15" s="220"/>
      <c r="C15" s="220"/>
      <c r="D15" s="220"/>
      <c r="E15" s="220"/>
      <c r="F15" s="112">
        <f>'[1]SAŽETAK-EUR'!F15*7.5345</f>
        <v>0</v>
      </c>
      <c r="G15" s="112">
        <f>'[1]SAŽETAK-EUR'!G15*7.5345</f>
        <v>0</v>
      </c>
      <c r="H15" s="111"/>
      <c r="I15" s="111">
        <f>'[1]SAŽETAK-EUR'!I15*7.5345</f>
        <v>0</v>
      </c>
      <c r="J15" s="111">
        <v>0</v>
      </c>
    </row>
    <row r="16" spans="1:12" x14ac:dyDescent="0.2">
      <c r="A16" s="113" t="s">
        <v>169</v>
      </c>
      <c r="B16" s="114"/>
      <c r="C16" s="114"/>
      <c r="D16" s="114"/>
      <c r="E16" s="114"/>
      <c r="F16" s="110">
        <f>F17+F18</f>
        <v>7462427</v>
      </c>
      <c r="G16" s="110">
        <f>G17+G18</f>
        <v>8746895.7100000009</v>
      </c>
      <c r="H16" s="110">
        <f>H17+H18</f>
        <v>8989178.6499999985</v>
      </c>
      <c r="I16" s="110">
        <f>I17+I18</f>
        <v>8989178.6199999992</v>
      </c>
      <c r="J16" s="110">
        <f>J17+J18</f>
        <v>8989178.6199999992</v>
      </c>
    </row>
    <row r="17" spans="1:10" ht="12.75" customHeight="1" x14ac:dyDescent="0.2">
      <c r="A17" s="217" t="s">
        <v>170</v>
      </c>
      <c r="B17" s="218"/>
      <c r="C17" s="218"/>
      <c r="D17" s="218"/>
      <c r="E17" s="218"/>
      <c r="F17" s="115">
        <v>7286391</v>
      </c>
      <c r="G17" s="115">
        <v>8612530.7100000009</v>
      </c>
      <c r="H17" s="111">
        <v>8846618.1199999992</v>
      </c>
      <c r="I17" s="111">
        <v>8846618.1199999992</v>
      </c>
      <c r="J17" s="111">
        <v>8846618.1199999992</v>
      </c>
    </row>
    <row r="18" spans="1:10" ht="39" customHeight="1" x14ac:dyDescent="0.2">
      <c r="A18" s="219" t="s">
        <v>32</v>
      </c>
      <c r="B18" s="220"/>
      <c r="C18" s="220"/>
      <c r="D18" s="220"/>
      <c r="E18" s="220"/>
      <c r="F18" s="111">
        <v>176036</v>
      </c>
      <c r="G18" s="111">
        <v>134365</v>
      </c>
      <c r="H18" s="111">
        <v>142560.53</v>
      </c>
      <c r="I18" s="111">
        <v>142560.5</v>
      </c>
      <c r="J18" s="111">
        <f>I18</f>
        <v>142560.5</v>
      </c>
    </row>
    <row r="19" spans="1:10" ht="12.75" customHeight="1" x14ac:dyDescent="0.2">
      <c r="A19" s="207" t="s">
        <v>171</v>
      </c>
      <c r="B19" s="208"/>
      <c r="C19" s="208"/>
      <c r="D19" s="208"/>
      <c r="E19" s="208"/>
      <c r="F19" s="110">
        <f>F13-F16</f>
        <v>-10528</v>
      </c>
      <c r="G19" s="110">
        <f>G13-G16</f>
        <v>-0.71000000089406967</v>
      </c>
      <c r="H19" s="116">
        <f>H13-H16</f>
        <v>-142560.52999999933</v>
      </c>
      <c r="I19" s="116">
        <f>I13-I16</f>
        <v>0</v>
      </c>
      <c r="J19" s="116">
        <f>J13-J16</f>
        <v>0</v>
      </c>
    </row>
    <row r="20" spans="1:10" ht="38.25" customHeight="1" x14ac:dyDescent="0.2">
      <c r="A20" s="117"/>
      <c r="B20" s="118"/>
      <c r="C20" s="118"/>
      <c r="D20" s="118"/>
      <c r="E20" s="118"/>
      <c r="F20" s="118"/>
      <c r="G20" s="118"/>
      <c r="H20" s="119"/>
      <c r="I20" s="119"/>
      <c r="J20" s="119"/>
    </row>
    <row r="21" spans="1:10" ht="52.5" customHeight="1" x14ac:dyDescent="0.25">
      <c r="A21" s="209" t="s">
        <v>172</v>
      </c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8" x14ac:dyDescent="0.2">
      <c r="A22" s="117"/>
      <c r="B22" s="118"/>
      <c r="C22" s="118"/>
      <c r="D22" s="118"/>
      <c r="E22" s="118"/>
      <c r="F22" s="118"/>
      <c r="G22" s="118"/>
      <c r="H22" s="119"/>
      <c r="I22" s="119"/>
      <c r="J22" s="119"/>
    </row>
    <row r="23" spans="1:10" ht="25.5" x14ac:dyDescent="0.2">
      <c r="A23" s="105"/>
      <c r="B23" s="106"/>
      <c r="C23" s="106"/>
      <c r="D23" s="107"/>
      <c r="E23" s="108"/>
      <c r="F23" s="109" t="s">
        <v>173</v>
      </c>
      <c r="G23" s="109" t="s">
        <v>174</v>
      </c>
      <c r="H23" s="109" t="s">
        <v>164</v>
      </c>
      <c r="I23" s="109" t="s">
        <v>165</v>
      </c>
      <c r="J23" s="109" t="s">
        <v>166</v>
      </c>
    </row>
    <row r="24" spans="1:10" ht="12" customHeight="1" x14ac:dyDescent="0.2">
      <c r="A24" s="221" t="s">
        <v>175</v>
      </c>
      <c r="B24" s="222"/>
      <c r="C24" s="222"/>
      <c r="D24" s="222"/>
      <c r="E24" s="223"/>
      <c r="F24" s="112">
        <f>'[1]SAŽETAK-EUR'!F24*7.5345</f>
        <v>0</v>
      </c>
      <c r="G24" s="112">
        <f>'[1]SAŽETAK-EUR'!G24*7.5345</f>
        <v>0</v>
      </c>
      <c r="H24" s="112">
        <f>'[1]SAŽETAK-EUR'!H24*7.5345</f>
        <v>0</v>
      </c>
      <c r="I24" s="112">
        <f>'[1]SAŽETAK-EUR'!I24*7.5345</f>
        <v>0</v>
      </c>
      <c r="J24" s="112">
        <f>'[1]SAŽETAK-EUR'!J24*7.5345</f>
        <v>0</v>
      </c>
    </row>
    <row r="25" spans="1:10" ht="12.75" customHeight="1" x14ac:dyDescent="0.2">
      <c r="A25" s="221" t="s">
        <v>176</v>
      </c>
      <c r="B25" s="218"/>
      <c r="C25" s="218"/>
      <c r="D25" s="218"/>
      <c r="E25" s="218"/>
      <c r="F25" s="112"/>
      <c r="G25" s="112"/>
      <c r="H25" s="112">
        <v>0</v>
      </c>
      <c r="I25" s="112">
        <v>0</v>
      </c>
      <c r="J25" s="112">
        <v>0</v>
      </c>
    </row>
    <row r="26" spans="1:10" ht="12.75" customHeight="1" x14ac:dyDescent="0.2">
      <c r="A26" s="207" t="s">
        <v>177</v>
      </c>
      <c r="B26" s="208"/>
      <c r="C26" s="208"/>
      <c r="D26" s="208"/>
      <c r="E26" s="208"/>
      <c r="F26" s="120">
        <v>0</v>
      </c>
      <c r="G26" s="120">
        <v>0</v>
      </c>
      <c r="H26" s="120">
        <v>0</v>
      </c>
      <c r="I26" s="120">
        <v>0</v>
      </c>
      <c r="J26" s="120">
        <v>0</v>
      </c>
    </row>
    <row r="27" spans="1:10" ht="12.75" customHeight="1" x14ac:dyDescent="0.2">
      <c r="A27" s="121"/>
      <c r="B27" s="118"/>
      <c r="C27" s="118"/>
      <c r="D27" s="118"/>
      <c r="E27" s="118"/>
      <c r="F27" s="118"/>
      <c r="G27" s="118"/>
      <c r="H27" s="119"/>
      <c r="I27" s="119"/>
      <c r="J27" s="119"/>
    </row>
    <row r="28" spans="1:10" ht="73.5" customHeight="1" x14ac:dyDescent="0.25">
      <c r="A28" s="209" t="s">
        <v>178</v>
      </c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84.75" customHeight="1" x14ac:dyDescent="0.2">
      <c r="A29" s="121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ht="66.75" customHeight="1" x14ac:dyDescent="0.2">
      <c r="A30" s="105"/>
      <c r="B30" s="106"/>
      <c r="C30" s="106"/>
      <c r="D30" s="107"/>
      <c r="E30" s="108"/>
      <c r="F30" s="109" t="s">
        <v>173</v>
      </c>
      <c r="G30" s="109" t="s">
        <v>174</v>
      </c>
      <c r="H30" s="109" t="s">
        <v>164</v>
      </c>
      <c r="I30" s="109" t="s">
        <v>165</v>
      </c>
      <c r="J30" s="109" t="s">
        <v>166</v>
      </c>
    </row>
    <row r="31" spans="1:10" x14ac:dyDescent="0.2">
      <c r="A31" s="211" t="s">
        <v>179</v>
      </c>
      <c r="B31" s="212"/>
      <c r="C31" s="212"/>
      <c r="D31" s="212"/>
      <c r="E31" s="213"/>
      <c r="F31" s="122">
        <f>'[1]SAŽETAK-EUR'!F31*7.5345</f>
        <v>0</v>
      </c>
      <c r="G31" s="122">
        <f>'[1]SAŽETAK-EUR'!G31*7.5345</f>
        <v>0</v>
      </c>
      <c r="H31" s="122">
        <f>'[1]SAŽETAK-EUR'!H31*7.5345</f>
        <v>0</v>
      </c>
      <c r="I31" s="122">
        <f>'[1]SAŽETAK-EUR'!I31*7.5345</f>
        <v>0</v>
      </c>
      <c r="J31" s="123">
        <f>'[1]SAŽETAK-EUR'!J31*7.5345</f>
        <v>0</v>
      </c>
    </row>
    <row r="32" spans="1:10" x14ac:dyDescent="0.2">
      <c r="A32" s="214" t="s">
        <v>180</v>
      </c>
      <c r="B32" s="215"/>
      <c r="C32" s="215"/>
      <c r="D32" s="215"/>
      <c r="E32" s="216"/>
      <c r="F32" s="124">
        <v>86464</v>
      </c>
      <c r="G32" s="124">
        <v>84134.5</v>
      </c>
      <c r="H32" s="124">
        <v>142560.53</v>
      </c>
      <c r="I32" s="125">
        <f>'[1]SAŽETAK-EUR'!I32*7.5345</f>
        <v>0</v>
      </c>
      <c r="J32" s="126">
        <f>'[1]SAŽETAK-EUR'!J32*7.5345</f>
        <v>0</v>
      </c>
    </row>
    <row r="35" spans="1:10" x14ac:dyDescent="0.2">
      <c r="A35" s="217" t="s">
        <v>181</v>
      </c>
      <c r="B35" s="218"/>
      <c r="C35" s="218"/>
      <c r="D35" s="218"/>
      <c r="E35" s="218"/>
      <c r="F35" s="112">
        <f>'[1]SAŽETAK-EUR'!F35*7.5345</f>
        <v>0</v>
      </c>
      <c r="G35" s="112">
        <f>'[1]SAŽETAK-EUR'!G35*7.5345</f>
        <v>0</v>
      </c>
      <c r="H35" s="112">
        <f>'[1]SAŽETAK-EUR'!H35*7.5345</f>
        <v>0</v>
      </c>
      <c r="I35" s="112">
        <f>'[1]SAŽETAK-EUR'!I35*7.5345</f>
        <v>0</v>
      </c>
      <c r="J35" s="112">
        <f>'[1]SAŽETAK-EUR'!J35*7.5345</f>
        <v>0</v>
      </c>
    </row>
    <row r="36" spans="1:10" ht="15.75" x14ac:dyDescent="0.25">
      <c r="A36" s="127"/>
      <c r="B36" s="128"/>
      <c r="C36" s="128"/>
      <c r="D36" s="128"/>
      <c r="E36" s="128"/>
      <c r="F36" s="129"/>
      <c r="G36" s="129"/>
      <c r="H36" s="129"/>
      <c r="I36" s="129"/>
      <c r="J36" s="129"/>
    </row>
    <row r="37" spans="1:10" x14ac:dyDescent="0.2">
      <c r="A37" s="205" t="s">
        <v>182</v>
      </c>
      <c r="B37" s="206"/>
      <c r="C37" s="206"/>
      <c r="D37" s="206"/>
      <c r="E37" s="206"/>
      <c r="F37" s="206"/>
      <c r="G37" s="206"/>
      <c r="H37" s="206"/>
      <c r="I37" s="206"/>
      <c r="J37" s="206"/>
    </row>
    <row r="39" spans="1:10" x14ac:dyDescent="0.2">
      <c r="A39" s="205" t="s">
        <v>183</v>
      </c>
      <c r="B39" s="206"/>
      <c r="C39" s="206"/>
      <c r="D39" s="206"/>
      <c r="E39" s="206"/>
      <c r="F39" s="206"/>
      <c r="G39" s="206"/>
      <c r="H39" s="206"/>
      <c r="I39" s="206"/>
      <c r="J39" s="206"/>
    </row>
    <row r="41" spans="1:10" x14ac:dyDescent="0.2">
      <c r="A41" s="205" t="s">
        <v>184</v>
      </c>
      <c r="B41" s="206"/>
      <c r="C41" s="206"/>
      <c r="D41" s="206"/>
      <c r="E41" s="206"/>
      <c r="F41" s="206"/>
      <c r="G41" s="206"/>
      <c r="H41" s="206"/>
      <c r="I41" s="206"/>
      <c r="J41" s="206"/>
    </row>
  </sheetData>
  <mergeCells count="21">
    <mergeCell ref="A15:E15"/>
    <mergeCell ref="E1:L1"/>
    <mergeCell ref="E2:L2"/>
    <mergeCell ref="E4:L4"/>
    <mergeCell ref="E5:L5"/>
    <mergeCell ref="A13:E13"/>
    <mergeCell ref="A14:E14"/>
    <mergeCell ref="A17:E17"/>
    <mergeCell ref="A18:E18"/>
    <mergeCell ref="A19:E19"/>
    <mergeCell ref="A21:J21"/>
    <mergeCell ref="A24:E24"/>
    <mergeCell ref="A25:E25"/>
    <mergeCell ref="A39:J39"/>
    <mergeCell ref="A41:J41"/>
    <mergeCell ref="A26:E26"/>
    <mergeCell ref="A28:J28"/>
    <mergeCell ref="A31:E31"/>
    <mergeCell ref="A32:E32"/>
    <mergeCell ref="A35:E35"/>
    <mergeCell ref="A37:J3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13" sqref="A11:J13"/>
    </sheetView>
  </sheetViews>
  <sheetFormatPr defaultRowHeight="12.75" x14ac:dyDescent="0.2"/>
  <cols>
    <col min="6" max="6" width="17.28515625" customWidth="1"/>
    <col min="7" max="7" width="21.28515625" customWidth="1"/>
    <col min="8" max="8" width="20" customWidth="1"/>
    <col min="9" max="9" width="25.42578125" customWidth="1"/>
    <col min="10" max="10" width="15.42578125" customWidth="1"/>
  </cols>
  <sheetData>
    <row r="1" spans="1:10" ht="18" x14ac:dyDescent="0.25">
      <c r="A1" s="100"/>
      <c r="B1" s="101"/>
      <c r="C1" s="101"/>
      <c r="D1" s="101"/>
      <c r="E1" s="102"/>
      <c r="F1" s="103"/>
      <c r="G1" s="103"/>
      <c r="H1" s="103"/>
      <c r="I1" s="103"/>
      <c r="J1" s="104" t="s">
        <v>161</v>
      </c>
    </row>
    <row r="2" spans="1:10" ht="38.25" x14ac:dyDescent="0.2">
      <c r="A2" s="105"/>
      <c r="B2" s="106"/>
      <c r="C2" s="106"/>
      <c r="D2" s="107"/>
      <c r="E2" s="108"/>
      <c r="F2" s="109" t="s">
        <v>162</v>
      </c>
      <c r="G2" s="109" t="s">
        <v>163</v>
      </c>
      <c r="H2" s="109" t="s">
        <v>164</v>
      </c>
      <c r="I2" s="109" t="s">
        <v>165</v>
      </c>
      <c r="J2" s="109" t="s">
        <v>166</v>
      </c>
    </row>
    <row r="3" spans="1:10" x14ac:dyDescent="0.2">
      <c r="A3" s="229" t="s">
        <v>167</v>
      </c>
      <c r="B3" s="208"/>
      <c r="C3" s="208"/>
      <c r="D3" s="208"/>
      <c r="E3" s="230"/>
      <c r="F3" s="94">
        <f>F4</f>
        <v>989036.96</v>
      </c>
      <c r="G3" s="110">
        <f>G4</f>
        <v>1160192.47</v>
      </c>
      <c r="H3" s="110">
        <f>H4</f>
        <v>1174148</v>
      </c>
      <c r="I3" s="110">
        <f>I4</f>
        <v>1180856</v>
      </c>
      <c r="J3" s="110">
        <f>J4</f>
        <v>1180856</v>
      </c>
    </row>
    <row r="4" spans="1:10" x14ac:dyDescent="0.2">
      <c r="A4" s="221" t="s">
        <v>102</v>
      </c>
      <c r="B4" s="218"/>
      <c r="C4" s="218"/>
      <c r="D4" s="218"/>
      <c r="E4" s="220"/>
      <c r="F4" s="94">
        <v>989036.96</v>
      </c>
      <c r="G4" s="111">
        <v>1160192.47</v>
      </c>
      <c r="H4" s="111">
        <v>1174148</v>
      </c>
      <c r="I4" s="111">
        <v>1180856</v>
      </c>
      <c r="J4" s="111">
        <v>1180856</v>
      </c>
    </row>
    <row r="5" spans="1:10" x14ac:dyDescent="0.2">
      <c r="A5" s="224" t="s">
        <v>168</v>
      </c>
      <c r="B5" s="220"/>
      <c r="C5" s="220"/>
      <c r="D5" s="220"/>
      <c r="E5" s="220"/>
      <c r="F5" s="111"/>
      <c r="G5" s="111"/>
      <c r="H5" s="111"/>
      <c r="I5" s="111"/>
      <c r="J5" s="111"/>
    </row>
    <row r="6" spans="1:10" x14ac:dyDescent="0.2">
      <c r="A6" s="113" t="s">
        <v>169</v>
      </c>
      <c r="B6" s="114"/>
      <c r="C6" s="114"/>
      <c r="D6" s="114"/>
      <c r="E6" s="114"/>
      <c r="F6" s="110">
        <f>F7+F8</f>
        <v>990434.27</v>
      </c>
      <c r="G6" s="110">
        <f>G7+G8</f>
        <v>1160912.56</v>
      </c>
      <c r="H6" s="110">
        <f>H7+H8</f>
        <v>1193069</v>
      </c>
      <c r="I6" s="110">
        <f>I7+I8</f>
        <v>1180856</v>
      </c>
      <c r="J6" s="110">
        <f>J7+J8</f>
        <v>1180856</v>
      </c>
    </row>
    <row r="7" spans="1:10" x14ac:dyDescent="0.2">
      <c r="A7" s="217" t="s">
        <v>170</v>
      </c>
      <c r="B7" s="218"/>
      <c r="C7" s="218"/>
      <c r="D7" s="218"/>
      <c r="E7" s="218"/>
      <c r="F7" s="111">
        <v>967070.28</v>
      </c>
      <c r="G7" s="111">
        <v>1143079.26</v>
      </c>
      <c r="H7" s="115">
        <v>1174148</v>
      </c>
      <c r="I7" s="115">
        <v>1161935</v>
      </c>
      <c r="J7" s="115">
        <v>1161935</v>
      </c>
    </row>
    <row r="8" spans="1:10" x14ac:dyDescent="0.2">
      <c r="A8" s="219" t="s">
        <v>32</v>
      </c>
      <c r="B8" s="220"/>
      <c r="C8" s="220"/>
      <c r="D8" s="220"/>
      <c r="E8" s="220"/>
      <c r="F8" s="130">
        <v>23363.99</v>
      </c>
      <c r="G8" s="130">
        <v>17833.3</v>
      </c>
      <c r="H8" s="130">
        <v>18921</v>
      </c>
      <c r="I8" s="130">
        <v>18921</v>
      </c>
      <c r="J8" s="131">
        <v>18921</v>
      </c>
    </row>
    <row r="9" spans="1:10" x14ac:dyDescent="0.2">
      <c r="A9" s="207" t="s">
        <v>171</v>
      </c>
      <c r="B9" s="208"/>
      <c r="C9" s="208"/>
      <c r="D9" s="208"/>
      <c r="E9" s="208"/>
      <c r="F9" s="110">
        <f>F3-F6</f>
        <v>-1397.3100000000559</v>
      </c>
      <c r="G9" s="110">
        <f>G3-G6</f>
        <v>-720.09000000008382</v>
      </c>
      <c r="H9" s="116">
        <f>H3-H6</f>
        <v>-18921</v>
      </c>
      <c r="I9" s="116">
        <f>I3-I6</f>
        <v>0</v>
      </c>
      <c r="J9" s="116">
        <f>J3-J6</f>
        <v>0</v>
      </c>
    </row>
    <row r="10" spans="1:10" ht="18" x14ac:dyDescent="0.2">
      <c r="A10" s="117"/>
      <c r="B10" s="118"/>
      <c r="C10" s="118"/>
      <c r="D10" s="118"/>
      <c r="E10" s="118"/>
      <c r="F10" s="118"/>
      <c r="G10" s="118"/>
      <c r="H10" s="119"/>
      <c r="I10" s="119"/>
      <c r="J10" s="119"/>
    </row>
    <row r="11" spans="1:10" ht="15.75" x14ac:dyDescent="0.25">
      <c r="A11" s="209" t="s">
        <v>172</v>
      </c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ht="18" x14ac:dyDescent="0.2">
      <c r="A12" s="117"/>
      <c r="B12" s="118"/>
      <c r="C12" s="118"/>
      <c r="D12" s="118"/>
      <c r="E12" s="118"/>
      <c r="F12" s="118"/>
      <c r="G12" s="118"/>
      <c r="H12" s="119"/>
      <c r="I12" s="119"/>
      <c r="J12" s="119"/>
    </row>
    <row r="13" spans="1:10" ht="38.25" x14ac:dyDescent="0.2">
      <c r="A13" s="105"/>
      <c r="B13" s="106"/>
      <c r="C13" s="106"/>
      <c r="D13" s="107"/>
      <c r="E13" s="108"/>
      <c r="F13" s="109" t="s">
        <v>173</v>
      </c>
      <c r="G13" s="109" t="s">
        <v>174</v>
      </c>
      <c r="H13" s="109" t="s">
        <v>164</v>
      </c>
      <c r="I13" s="109" t="s">
        <v>165</v>
      </c>
      <c r="J13" s="109" t="s">
        <v>166</v>
      </c>
    </row>
    <row r="14" spans="1:10" x14ac:dyDescent="0.2">
      <c r="A14" s="221" t="s">
        <v>175</v>
      </c>
      <c r="B14" s="222"/>
      <c r="C14" s="222"/>
      <c r="D14" s="222"/>
      <c r="E14" s="223"/>
      <c r="F14" s="132"/>
      <c r="G14" s="132"/>
      <c r="H14" s="132"/>
      <c r="I14" s="132"/>
      <c r="J14" s="132"/>
    </row>
    <row r="15" spans="1:10" x14ac:dyDescent="0.2">
      <c r="A15" s="221" t="s">
        <v>176</v>
      </c>
      <c r="B15" s="218"/>
      <c r="C15" s="218"/>
      <c r="D15" s="218"/>
      <c r="E15" s="218"/>
      <c r="F15" s="132"/>
      <c r="G15" s="132"/>
      <c r="H15" s="132"/>
      <c r="I15" s="132"/>
      <c r="J15" s="132"/>
    </row>
    <row r="16" spans="1:10" x14ac:dyDescent="0.2">
      <c r="A16" s="207" t="s">
        <v>177</v>
      </c>
      <c r="B16" s="208"/>
      <c r="C16" s="208"/>
      <c r="D16" s="208"/>
      <c r="E16" s="208"/>
      <c r="F16" s="120">
        <v>0</v>
      </c>
      <c r="G16" s="120">
        <v>0</v>
      </c>
      <c r="H16" s="120">
        <v>0</v>
      </c>
      <c r="I16" s="120">
        <v>0</v>
      </c>
      <c r="J16" s="120">
        <v>0</v>
      </c>
    </row>
    <row r="17" spans="1:10" ht="18" x14ac:dyDescent="0.2">
      <c r="A17" s="121"/>
      <c r="B17" s="118"/>
      <c r="C17" s="118"/>
      <c r="D17" s="118"/>
      <c r="E17" s="118"/>
      <c r="F17" s="118"/>
      <c r="G17" s="118"/>
      <c r="H17" s="119"/>
      <c r="I17" s="119"/>
      <c r="J17" s="119"/>
    </row>
    <row r="18" spans="1:10" ht="15.75" x14ac:dyDescent="0.25">
      <c r="A18" s="209" t="s">
        <v>178</v>
      </c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ht="18" x14ac:dyDescent="0.2">
      <c r="A19" s="121"/>
      <c r="B19" s="118"/>
      <c r="C19" s="118"/>
      <c r="D19" s="118"/>
      <c r="E19" s="118"/>
      <c r="F19" s="118"/>
      <c r="G19" s="118"/>
      <c r="H19" s="119"/>
      <c r="I19" s="119"/>
      <c r="J19" s="119"/>
    </row>
    <row r="20" spans="1:10" ht="38.25" x14ac:dyDescent="0.2">
      <c r="A20" s="105"/>
      <c r="B20" s="106"/>
      <c r="C20" s="106"/>
      <c r="D20" s="107"/>
      <c r="E20" s="108"/>
      <c r="F20" s="109" t="s">
        <v>173</v>
      </c>
      <c r="G20" s="109" t="s">
        <v>174</v>
      </c>
      <c r="H20" s="109" t="s">
        <v>164</v>
      </c>
      <c r="I20" s="109" t="s">
        <v>165</v>
      </c>
      <c r="J20" s="109" t="s">
        <v>166</v>
      </c>
    </row>
    <row r="21" spans="1:10" x14ac:dyDescent="0.2">
      <c r="A21" s="211" t="s">
        <v>179</v>
      </c>
      <c r="B21" s="212"/>
      <c r="C21" s="212"/>
      <c r="D21" s="212"/>
      <c r="E21" s="213"/>
      <c r="F21" s="122"/>
      <c r="G21" s="122"/>
      <c r="H21" s="122"/>
      <c r="I21" s="122"/>
      <c r="J21" s="123"/>
    </row>
    <row r="22" spans="1:10" x14ac:dyDescent="0.2">
      <c r="A22" s="214" t="s">
        <v>180</v>
      </c>
      <c r="B22" s="215"/>
      <c r="C22" s="215"/>
      <c r="D22" s="215"/>
      <c r="E22" s="216"/>
      <c r="F22" s="125">
        <v>11476</v>
      </c>
      <c r="G22" s="125">
        <v>11166.56</v>
      </c>
      <c r="H22" s="125">
        <v>18921</v>
      </c>
      <c r="I22" s="125">
        <v>0</v>
      </c>
      <c r="J22" s="126">
        <v>0</v>
      </c>
    </row>
    <row r="25" spans="1:10" x14ac:dyDescent="0.2">
      <c r="A25" s="217" t="s">
        <v>181</v>
      </c>
      <c r="B25" s="218"/>
      <c r="C25" s="218"/>
      <c r="D25" s="218"/>
      <c r="E25" s="218"/>
      <c r="F25" s="132">
        <v>0</v>
      </c>
      <c r="G25" s="132">
        <v>0</v>
      </c>
      <c r="H25" s="132">
        <v>0</v>
      </c>
      <c r="I25" s="132">
        <v>0</v>
      </c>
      <c r="J25" s="132">
        <v>0</v>
      </c>
    </row>
    <row r="26" spans="1:10" ht="15.75" x14ac:dyDescent="0.25">
      <c r="A26" s="127"/>
      <c r="B26" s="128"/>
      <c r="C26" s="128"/>
      <c r="D26" s="128"/>
      <c r="E26" s="128"/>
      <c r="F26" s="129"/>
      <c r="G26" s="129"/>
      <c r="H26" s="129"/>
      <c r="I26" s="129"/>
      <c r="J26" s="129"/>
    </row>
    <row r="27" spans="1:10" x14ac:dyDescent="0.2">
      <c r="A27" s="205" t="s">
        <v>182</v>
      </c>
      <c r="B27" s="206"/>
      <c r="C27" s="206"/>
      <c r="D27" s="206"/>
      <c r="E27" s="206"/>
      <c r="F27" s="206"/>
      <c r="G27" s="206"/>
      <c r="H27" s="206"/>
      <c r="I27" s="206"/>
      <c r="J27" s="206"/>
    </row>
    <row r="29" spans="1:10" x14ac:dyDescent="0.2">
      <c r="A29" s="205" t="s">
        <v>183</v>
      </c>
      <c r="B29" s="206"/>
      <c r="C29" s="206"/>
      <c r="D29" s="206"/>
      <c r="E29" s="206"/>
      <c r="F29" s="206"/>
      <c r="G29" s="206"/>
      <c r="H29" s="206"/>
      <c r="I29" s="206"/>
      <c r="J29" s="206"/>
    </row>
    <row r="31" spans="1:10" x14ac:dyDescent="0.2">
      <c r="A31" s="205" t="s">
        <v>184</v>
      </c>
      <c r="B31" s="206"/>
      <c r="C31" s="206"/>
      <c r="D31" s="206"/>
      <c r="E31" s="206"/>
      <c r="F31" s="206"/>
      <c r="G31" s="206"/>
      <c r="H31" s="206"/>
      <c r="I31" s="206"/>
      <c r="J31" s="206"/>
    </row>
  </sheetData>
  <mergeCells count="17">
    <mergeCell ref="A21:E21"/>
    <mergeCell ref="A3:E3"/>
    <mergeCell ref="A4:E4"/>
    <mergeCell ref="A5:E5"/>
    <mergeCell ref="A7:E7"/>
    <mergeCell ref="A8:E8"/>
    <mergeCell ref="A9:E9"/>
    <mergeCell ref="A22:E22"/>
    <mergeCell ref="A25:E25"/>
    <mergeCell ref="A27:J27"/>
    <mergeCell ref="A29:J29"/>
    <mergeCell ref="A31:J31"/>
    <mergeCell ref="A11:J11"/>
    <mergeCell ref="A14:E14"/>
    <mergeCell ref="A15:E15"/>
    <mergeCell ref="A16:E16"/>
    <mergeCell ref="A18:J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workbookViewId="0">
      <selection activeCell="D29" sqref="D29"/>
    </sheetView>
  </sheetViews>
  <sheetFormatPr defaultRowHeight="12.75" x14ac:dyDescent="0.2"/>
  <cols>
    <col min="2" max="2" width="12.42578125" customWidth="1"/>
    <col min="3" max="3" width="15.28515625" customWidth="1"/>
    <col min="4" max="4" width="15" customWidth="1"/>
    <col min="5" max="5" width="20.28515625" customWidth="1"/>
    <col min="6" max="7" width="14.85546875" customWidth="1"/>
    <col min="8" max="8" width="19.7109375" customWidth="1"/>
    <col min="9" max="9" width="16.28515625" customWidth="1"/>
    <col min="10" max="10" width="15.7109375" customWidth="1"/>
    <col min="11" max="11" width="14.85546875" customWidth="1"/>
  </cols>
  <sheetData>
    <row r="1" spans="1:11" ht="22.5" customHeight="1" x14ac:dyDescent="0.2">
      <c r="A1" s="39" t="s">
        <v>49</v>
      </c>
      <c r="B1" s="39"/>
      <c r="C1" s="39" t="s">
        <v>1</v>
      </c>
      <c r="D1" s="39" t="s">
        <v>126</v>
      </c>
      <c r="E1" s="39" t="s">
        <v>125</v>
      </c>
      <c r="F1" s="39" t="s">
        <v>129</v>
      </c>
      <c r="G1" s="39" t="s">
        <v>130</v>
      </c>
      <c r="H1" s="39" t="s">
        <v>127</v>
      </c>
      <c r="I1" s="39" t="s">
        <v>128</v>
      </c>
      <c r="J1" s="39" t="s">
        <v>2</v>
      </c>
      <c r="K1" s="39" t="s">
        <v>144</v>
      </c>
    </row>
    <row r="2" spans="1:11" x14ac:dyDescent="0.2">
      <c r="A2" s="19"/>
      <c r="B2" s="19"/>
      <c r="C2" s="19"/>
      <c r="D2" s="38"/>
      <c r="E2" s="38"/>
      <c r="F2" s="38"/>
      <c r="G2" s="38"/>
      <c r="H2" s="38"/>
      <c r="I2" s="38"/>
      <c r="J2" s="19"/>
      <c r="K2" s="19"/>
    </row>
    <row r="3" spans="1:11" x14ac:dyDescent="0.2">
      <c r="A3" s="19"/>
      <c r="B3" s="19"/>
      <c r="C3" s="19"/>
      <c r="D3" s="38"/>
      <c r="E3" s="38"/>
      <c r="F3" s="38"/>
      <c r="G3" s="38"/>
      <c r="H3" s="38"/>
      <c r="I3" s="38"/>
      <c r="J3" s="19"/>
      <c r="K3" s="19"/>
    </row>
    <row r="4" spans="1:11" x14ac:dyDescent="0.2">
      <c r="A4" s="71" t="s">
        <v>50</v>
      </c>
      <c r="B4" s="231" t="s">
        <v>51</v>
      </c>
      <c r="C4" s="232"/>
      <c r="D4" s="62">
        <v>7286390.9999999991</v>
      </c>
      <c r="E4" s="62">
        <f>D4/7.5345</f>
        <v>967070.27672705532</v>
      </c>
      <c r="F4" s="62">
        <v>8746895.7100000009</v>
      </c>
      <c r="G4" s="62">
        <f>F4/7.5345</f>
        <v>1160912.5635410445</v>
      </c>
      <c r="H4" s="62">
        <f>H5</f>
        <v>8846618.1199999992</v>
      </c>
      <c r="I4" s="62">
        <f>H4/7.5345</f>
        <v>1174148.0018581192</v>
      </c>
      <c r="J4" s="62">
        <f>J5</f>
        <v>1161935</v>
      </c>
      <c r="K4" s="62">
        <f>K5</f>
        <v>1161935</v>
      </c>
    </row>
    <row r="5" spans="1:11" x14ac:dyDescent="0.2">
      <c r="A5" s="41" t="s">
        <v>52</v>
      </c>
      <c r="B5" s="233" t="s">
        <v>53</v>
      </c>
      <c r="C5" s="234"/>
      <c r="D5" s="31">
        <v>5934023.9999999991</v>
      </c>
      <c r="E5" s="31">
        <f t="shared" ref="E5:E67" si="0">D5/7.5345</f>
        <v>787580.33047979278</v>
      </c>
      <c r="F5" s="31">
        <v>8746895.7100000009</v>
      </c>
      <c r="G5" s="31">
        <f t="shared" ref="G5:G67" si="1">F5/7.5345</f>
        <v>1160912.5635410445</v>
      </c>
      <c r="H5" s="31">
        <f>H6+H36+H47+H100+H109+H115+H122+H126</f>
        <v>8846618.1199999992</v>
      </c>
      <c r="I5" s="31">
        <f>H5/7.5345</f>
        <v>1174148.0018581192</v>
      </c>
      <c r="J5" s="18">
        <f>J6+J36+J47+J100+J109+J115+J126</f>
        <v>1161935</v>
      </c>
      <c r="K5" s="18">
        <f>J5</f>
        <v>1161935</v>
      </c>
    </row>
    <row r="6" spans="1:11" x14ac:dyDescent="0.2">
      <c r="A6" s="76" t="s">
        <v>54</v>
      </c>
      <c r="B6" s="235" t="s">
        <v>55</v>
      </c>
      <c r="C6" s="236"/>
      <c r="D6" s="77">
        <v>225648</v>
      </c>
      <c r="E6" s="77">
        <f t="shared" si="0"/>
        <v>29948.636273143537</v>
      </c>
      <c r="F6" s="77">
        <v>7221626</v>
      </c>
      <c r="G6" s="77">
        <f t="shared" si="1"/>
        <v>958474.4840400822</v>
      </c>
      <c r="H6" s="78">
        <f>H9+H19+H24</f>
        <v>7386251.1799999997</v>
      </c>
      <c r="I6" s="78">
        <f>H6/7.5345</f>
        <v>980324.00026544556</v>
      </c>
      <c r="J6" s="77">
        <f>J9+J19+J24</f>
        <v>980324</v>
      </c>
      <c r="K6" s="77">
        <v>980324</v>
      </c>
    </row>
    <row r="7" spans="1:11" x14ac:dyDescent="0.2">
      <c r="A7" s="10"/>
      <c r="B7" s="237"/>
      <c r="C7" s="238"/>
      <c r="D7" s="42">
        <v>225648</v>
      </c>
      <c r="E7" s="31">
        <f t="shared" si="0"/>
        <v>29948.636273143537</v>
      </c>
      <c r="F7" s="42"/>
      <c r="G7" s="31">
        <f t="shared" si="1"/>
        <v>0</v>
      </c>
      <c r="H7" s="42"/>
      <c r="I7" s="42"/>
      <c r="J7" s="11"/>
      <c r="K7" s="11"/>
    </row>
    <row r="8" spans="1:11" x14ac:dyDescent="0.2">
      <c r="A8" s="12"/>
      <c r="B8" s="239" t="s">
        <v>56</v>
      </c>
      <c r="C8" s="240"/>
      <c r="D8" s="40">
        <v>219648</v>
      </c>
      <c r="E8" s="31">
        <f t="shared" si="0"/>
        <v>29152.299422655782</v>
      </c>
      <c r="F8" s="40"/>
      <c r="G8" s="31">
        <f t="shared" si="1"/>
        <v>0</v>
      </c>
      <c r="H8" s="40"/>
      <c r="I8" s="40"/>
      <c r="J8" s="13"/>
      <c r="K8" s="13"/>
    </row>
    <row r="9" spans="1:11" x14ac:dyDescent="0.2">
      <c r="A9" s="76" t="s">
        <v>57</v>
      </c>
      <c r="B9" s="235" t="s">
        <v>58</v>
      </c>
      <c r="C9" s="241"/>
      <c r="D9" s="77">
        <v>38538.559999999998</v>
      </c>
      <c r="E9" s="77">
        <f t="shared" si="0"/>
        <v>5114.9459154555707</v>
      </c>
      <c r="F9" s="77">
        <v>225648</v>
      </c>
      <c r="G9" s="77">
        <f t="shared" si="1"/>
        <v>29948.636273143537</v>
      </c>
      <c r="H9" s="77">
        <f>H10</f>
        <v>225650.74</v>
      </c>
      <c r="I9" s="77">
        <f>H9/7.5345</f>
        <v>29948.999933638592</v>
      </c>
      <c r="J9" s="77">
        <v>29949</v>
      </c>
      <c r="K9" s="77">
        <v>29949</v>
      </c>
    </row>
    <row r="10" spans="1:11" ht="22.5" x14ac:dyDescent="0.2">
      <c r="A10" s="14"/>
      <c r="B10" s="14" t="s">
        <v>3</v>
      </c>
      <c r="C10" s="14" t="s">
        <v>4</v>
      </c>
      <c r="D10" s="32">
        <v>31538.560000000001</v>
      </c>
      <c r="E10" s="31">
        <f t="shared" si="0"/>
        <v>4185.886256553189</v>
      </c>
      <c r="F10" s="32">
        <v>225648</v>
      </c>
      <c r="G10" s="31">
        <f t="shared" si="1"/>
        <v>29948.636273143537</v>
      </c>
      <c r="H10" s="30">
        <f>H11+H16</f>
        <v>225650.74</v>
      </c>
      <c r="I10" s="30">
        <f t="shared" ref="I10:I73" si="2">H10/7.5345</f>
        <v>29948.999933638592</v>
      </c>
      <c r="J10" s="15">
        <v>0</v>
      </c>
      <c r="K10" s="15">
        <v>0</v>
      </c>
    </row>
    <row r="11" spans="1:11" ht="22.5" x14ac:dyDescent="0.2">
      <c r="A11" s="14"/>
      <c r="B11" s="14" t="s">
        <v>13</v>
      </c>
      <c r="C11" s="14" t="s">
        <v>14</v>
      </c>
      <c r="D11" s="32">
        <v>7000</v>
      </c>
      <c r="E11" s="31">
        <f t="shared" si="0"/>
        <v>929.05965890238235</v>
      </c>
      <c r="F11" s="32">
        <v>219648</v>
      </c>
      <c r="G11" s="31">
        <f t="shared" si="1"/>
        <v>29152.299422655782</v>
      </c>
      <c r="H11" s="32">
        <f>H12+H13+H14+H15</f>
        <v>219650.74</v>
      </c>
      <c r="I11" s="32">
        <f t="shared" si="2"/>
        <v>29152.663083150837</v>
      </c>
      <c r="J11" s="15">
        <v>0</v>
      </c>
      <c r="K11" s="15">
        <v>0</v>
      </c>
    </row>
    <row r="12" spans="1:11" ht="33.75" x14ac:dyDescent="0.2">
      <c r="A12" s="16"/>
      <c r="B12" s="16" t="s">
        <v>15</v>
      </c>
      <c r="C12" s="16" t="s">
        <v>16</v>
      </c>
      <c r="D12" s="30">
        <v>72058.600000000006</v>
      </c>
      <c r="E12" s="31">
        <f t="shared" si="0"/>
        <v>9563.8197624261738</v>
      </c>
      <c r="F12" s="30">
        <v>42500</v>
      </c>
      <c r="G12" s="31">
        <f t="shared" si="1"/>
        <v>5640.7193576216068</v>
      </c>
      <c r="H12" s="30">
        <v>37500</v>
      </c>
      <c r="I12" s="30">
        <f t="shared" si="2"/>
        <v>4977.1053155484769</v>
      </c>
      <c r="J12" s="17">
        <v>0</v>
      </c>
      <c r="K12" s="17">
        <v>0</v>
      </c>
    </row>
    <row r="13" spans="1:11" ht="33.75" x14ac:dyDescent="0.2">
      <c r="A13" s="16"/>
      <c r="B13" s="16" t="s">
        <v>17</v>
      </c>
      <c r="C13" s="16" t="s">
        <v>18</v>
      </c>
      <c r="D13" s="30">
        <v>62978.6</v>
      </c>
      <c r="E13" s="31">
        <f t="shared" si="0"/>
        <v>8358.696662021368</v>
      </c>
      <c r="F13" s="30">
        <v>65200</v>
      </c>
      <c r="G13" s="31">
        <f t="shared" si="1"/>
        <v>8653.5271086336179</v>
      </c>
      <c r="H13" s="30">
        <v>66650.740000000005</v>
      </c>
      <c r="I13" s="30">
        <f t="shared" si="2"/>
        <v>8846.0733957130542</v>
      </c>
      <c r="J13" s="17">
        <v>0</v>
      </c>
      <c r="K13" s="17">
        <v>0</v>
      </c>
    </row>
    <row r="14" spans="1:11" ht="22.5" x14ac:dyDescent="0.2">
      <c r="A14" s="16"/>
      <c r="B14" s="16" t="s">
        <v>19</v>
      </c>
      <c r="C14" s="16" t="s">
        <v>20</v>
      </c>
      <c r="D14" s="30">
        <v>5000</v>
      </c>
      <c r="E14" s="31">
        <f t="shared" si="0"/>
        <v>663.61404207313024</v>
      </c>
      <c r="F14" s="30">
        <v>104448</v>
      </c>
      <c r="G14" s="31">
        <f t="shared" si="1"/>
        <v>13862.631893290862</v>
      </c>
      <c r="H14" s="30">
        <v>109000</v>
      </c>
      <c r="I14" s="30">
        <f t="shared" si="2"/>
        <v>14466.786117194239</v>
      </c>
      <c r="J14" s="17">
        <v>0</v>
      </c>
      <c r="K14" s="17">
        <v>0</v>
      </c>
    </row>
    <row r="15" spans="1:11" ht="22.5" x14ac:dyDescent="0.2">
      <c r="A15" s="16"/>
      <c r="B15" s="16" t="s">
        <v>21</v>
      </c>
      <c r="C15" s="16" t="s">
        <v>22</v>
      </c>
      <c r="D15" s="30">
        <v>1080</v>
      </c>
      <c r="E15" s="31">
        <f t="shared" si="0"/>
        <v>143.34063308779614</v>
      </c>
      <c r="F15" s="30">
        <v>7500</v>
      </c>
      <c r="G15" s="31">
        <f t="shared" si="1"/>
        <v>995.4210631096953</v>
      </c>
      <c r="H15" s="30">
        <v>6500</v>
      </c>
      <c r="I15" s="30">
        <f t="shared" si="2"/>
        <v>862.69825469506929</v>
      </c>
      <c r="J15" s="17">
        <v>0</v>
      </c>
      <c r="K15" s="17">
        <v>0</v>
      </c>
    </row>
    <row r="16" spans="1:11" ht="22.5" x14ac:dyDescent="0.2">
      <c r="A16" s="14"/>
      <c r="B16" s="14" t="s">
        <v>23</v>
      </c>
      <c r="C16" s="14" t="s">
        <v>24</v>
      </c>
      <c r="D16" s="32">
        <v>3000</v>
      </c>
      <c r="E16" s="31">
        <f t="shared" si="0"/>
        <v>398.16842524387812</v>
      </c>
      <c r="F16" s="32">
        <v>6000</v>
      </c>
      <c r="G16" s="31">
        <f t="shared" si="1"/>
        <v>796.33685048775624</v>
      </c>
      <c r="H16" s="32">
        <f>H17</f>
        <v>6000</v>
      </c>
      <c r="I16" s="32">
        <f t="shared" si="2"/>
        <v>796.33685048775624</v>
      </c>
      <c r="J16" s="15">
        <v>0</v>
      </c>
      <c r="K16" s="15">
        <v>0</v>
      </c>
    </row>
    <row r="17" spans="1:11" ht="33.75" x14ac:dyDescent="0.2">
      <c r="A17" s="16"/>
      <c r="B17" s="16" t="s">
        <v>25</v>
      </c>
      <c r="C17" s="16" t="s">
        <v>26</v>
      </c>
      <c r="D17" s="30">
        <v>100550.84</v>
      </c>
      <c r="E17" s="31">
        <f t="shared" si="0"/>
        <v>13345.389873249716</v>
      </c>
      <c r="F17" s="30">
        <v>6000</v>
      </c>
      <c r="G17" s="31">
        <f t="shared" si="1"/>
        <v>796.33685048775624</v>
      </c>
      <c r="H17" s="30">
        <v>6000</v>
      </c>
      <c r="I17" s="30">
        <f t="shared" si="2"/>
        <v>796.33685048775624</v>
      </c>
      <c r="J17" s="17">
        <v>0</v>
      </c>
      <c r="K17" s="17">
        <v>0</v>
      </c>
    </row>
    <row r="18" spans="1:11" x14ac:dyDescent="0.2">
      <c r="A18" s="12"/>
      <c r="B18" s="239" t="s">
        <v>56</v>
      </c>
      <c r="C18" s="240"/>
      <c r="D18" s="40">
        <v>0</v>
      </c>
      <c r="E18" s="31">
        <v>0</v>
      </c>
      <c r="F18" s="40"/>
      <c r="G18" s="31">
        <f t="shared" si="1"/>
        <v>0</v>
      </c>
      <c r="H18" s="40"/>
      <c r="I18" s="30">
        <f t="shared" si="2"/>
        <v>0</v>
      </c>
      <c r="J18" s="13"/>
      <c r="K18" s="13"/>
    </row>
    <row r="19" spans="1:11" x14ac:dyDescent="0.2">
      <c r="A19" s="76" t="s">
        <v>59</v>
      </c>
      <c r="B19" s="235" t="s">
        <v>60</v>
      </c>
      <c r="C19" s="241"/>
      <c r="D19" s="77">
        <v>20000</v>
      </c>
      <c r="E19" s="77">
        <f t="shared" si="0"/>
        <v>2654.4561682925209</v>
      </c>
      <c r="F19" s="77">
        <v>6500</v>
      </c>
      <c r="G19" s="77">
        <f t="shared" si="1"/>
        <v>862.69825469506929</v>
      </c>
      <c r="H19" s="78">
        <f>H20</f>
        <v>15596.42</v>
      </c>
      <c r="I19" s="78">
        <f t="shared" si="2"/>
        <v>2070.000663614042</v>
      </c>
      <c r="J19" s="78">
        <v>2070</v>
      </c>
      <c r="K19" s="78">
        <v>2070</v>
      </c>
    </row>
    <row r="20" spans="1:11" ht="22.5" x14ac:dyDescent="0.2">
      <c r="A20" s="14"/>
      <c r="B20" s="14" t="s">
        <v>3</v>
      </c>
      <c r="C20" s="14" t="s">
        <v>4</v>
      </c>
      <c r="D20" s="32">
        <v>0</v>
      </c>
      <c r="E20" s="31">
        <f t="shared" si="0"/>
        <v>0</v>
      </c>
      <c r="F20" s="32">
        <v>6500</v>
      </c>
      <c r="G20" s="31">
        <f t="shared" si="1"/>
        <v>862.69825469506929</v>
      </c>
      <c r="H20" s="32">
        <f>H21</f>
        <v>15596.42</v>
      </c>
      <c r="I20" s="30">
        <f t="shared" si="2"/>
        <v>2070.000663614042</v>
      </c>
      <c r="J20" s="15">
        <v>0</v>
      </c>
      <c r="K20" s="15">
        <v>0</v>
      </c>
    </row>
    <row r="21" spans="1:11" ht="22.5" x14ac:dyDescent="0.2">
      <c r="A21" s="14"/>
      <c r="B21" s="14" t="s">
        <v>13</v>
      </c>
      <c r="C21" s="14" t="s">
        <v>14</v>
      </c>
      <c r="D21" s="32">
        <v>35605.839999999997</v>
      </c>
      <c r="E21" s="31">
        <f t="shared" si="0"/>
        <v>4725.7070807618284</v>
      </c>
      <c r="F21" s="32">
        <v>6500</v>
      </c>
      <c r="G21" s="31">
        <f t="shared" si="1"/>
        <v>862.69825469506929</v>
      </c>
      <c r="H21" s="32">
        <f>H22</f>
        <v>15596.42</v>
      </c>
      <c r="I21" s="30">
        <f t="shared" si="2"/>
        <v>2070.000663614042</v>
      </c>
      <c r="J21" s="15">
        <v>0</v>
      </c>
      <c r="K21" s="15">
        <v>0</v>
      </c>
    </row>
    <row r="22" spans="1:11" ht="22.5" x14ac:dyDescent="0.2">
      <c r="A22" s="16"/>
      <c r="B22" s="16" t="s">
        <v>19</v>
      </c>
      <c r="C22" s="16" t="s">
        <v>20</v>
      </c>
      <c r="D22" s="30">
        <v>5145</v>
      </c>
      <c r="E22" s="31">
        <f t="shared" si="0"/>
        <v>682.85884929325096</v>
      </c>
      <c r="F22" s="30">
        <v>6500</v>
      </c>
      <c r="G22" s="31">
        <f t="shared" si="1"/>
        <v>862.69825469506929</v>
      </c>
      <c r="H22" s="30">
        <v>15596.42</v>
      </c>
      <c r="I22" s="30">
        <f t="shared" si="2"/>
        <v>2070.000663614042</v>
      </c>
      <c r="J22" s="17">
        <v>0</v>
      </c>
      <c r="K22" s="17">
        <v>0</v>
      </c>
    </row>
    <row r="23" spans="1:11" x14ac:dyDescent="0.2">
      <c r="A23" s="12"/>
      <c r="B23" s="239" t="s">
        <v>56</v>
      </c>
      <c r="C23" s="240"/>
      <c r="D23" s="40">
        <v>0</v>
      </c>
      <c r="E23" s="31">
        <f t="shared" si="0"/>
        <v>0</v>
      </c>
      <c r="F23" s="40"/>
      <c r="G23" s="31">
        <f t="shared" si="1"/>
        <v>0</v>
      </c>
      <c r="H23" s="40"/>
      <c r="I23" s="30">
        <f t="shared" si="2"/>
        <v>0</v>
      </c>
      <c r="J23" s="13"/>
      <c r="K23" s="13"/>
    </row>
    <row r="24" spans="1:11" x14ac:dyDescent="0.2">
      <c r="A24" s="76" t="s">
        <v>61</v>
      </c>
      <c r="B24" s="235" t="s">
        <v>62</v>
      </c>
      <c r="C24" s="241"/>
      <c r="D24" s="77">
        <v>3000</v>
      </c>
      <c r="E24" s="77">
        <f t="shared" si="0"/>
        <v>398.16842524387812</v>
      </c>
      <c r="F24" s="77">
        <v>6989478</v>
      </c>
      <c r="G24" s="77">
        <f t="shared" si="1"/>
        <v>927663.14951224357</v>
      </c>
      <c r="H24" s="77">
        <f>H25</f>
        <v>7145004.0199999996</v>
      </c>
      <c r="I24" s="77">
        <f t="shared" si="2"/>
        <v>948304.99966819282</v>
      </c>
      <c r="J24" s="78">
        <v>948305</v>
      </c>
      <c r="K24" s="78">
        <v>948305</v>
      </c>
    </row>
    <row r="25" spans="1:11" ht="22.5" x14ac:dyDescent="0.2">
      <c r="A25" s="14"/>
      <c r="B25" s="14" t="s">
        <v>3</v>
      </c>
      <c r="C25" s="14" t="s">
        <v>4</v>
      </c>
      <c r="D25" s="32">
        <v>6000</v>
      </c>
      <c r="E25" s="31">
        <f t="shared" si="0"/>
        <v>796.33685048775624</v>
      </c>
      <c r="F25" s="32">
        <v>6989478</v>
      </c>
      <c r="G25" s="31">
        <f t="shared" si="1"/>
        <v>927663.14951224357</v>
      </c>
      <c r="H25" s="32">
        <f>H26+H34</f>
        <v>7145004.0199999996</v>
      </c>
      <c r="I25" s="30">
        <f t="shared" si="2"/>
        <v>948304.99966819282</v>
      </c>
      <c r="J25" s="15"/>
      <c r="K25" s="15">
        <v>0</v>
      </c>
    </row>
    <row r="26" spans="1:11" ht="22.5" x14ac:dyDescent="0.2">
      <c r="A26" s="14"/>
      <c r="B26" s="14" t="s">
        <v>5</v>
      </c>
      <c r="C26" s="14" t="s">
        <v>6</v>
      </c>
      <c r="D26" s="32">
        <v>2800</v>
      </c>
      <c r="E26" s="31">
        <f t="shared" si="0"/>
        <v>371.62386356095294</v>
      </c>
      <c r="F26" s="32">
        <v>6685101</v>
      </c>
      <c r="G26" s="31">
        <f t="shared" si="1"/>
        <v>887265.37925542495</v>
      </c>
      <c r="H26" s="32">
        <f>H27+H28+H29+H31+H32+H33</f>
        <v>7130004.0199999996</v>
      </c>
      <c r="I26" s="30">
        <f t="shared" si="2"/>
        <v>946314.15754197352</v>
      </c>
      <c r="J26" s="15">
        <v>0</v>
      </c>
      <c r="K26" s="15">
        <v>0</v>
      </c>
    </row>
    <row r="27" spans="1:11" x14ac:dyDescent="0.2">
      <c r="A27" s="16"/>
      <c r="B27" s="16" t="s">
        <v>7</v>
      </c>
      <c r="C27" s="16" t="s">
        <v>8</v>
      </c>
      <c r="D27" s="30">
        <v>8500</v>
      </c>
      <c r="E27" s="31">
        <f t="shared" si="0"/>
        <v>1128.1438715243214</v>
      </c>
      <c r="F27" s="30">
        <v>5788809</v>
      </c>
      <c r="G27" s="31">
        <f t="shared" si="1"/>
        <v>768306.98785586294</v>
      </c>
      <c r="H27" s="30">
        <v>6020361</v>
      </c>
      <c r="I27" s="30">
        <f t="shared" si="2"/>
        <v>799039.21958988649</v>
      </c>
      <c r="J27" s="17">
        <v>0</v>
      </c>
      <c r="K27" s="17">
        <v>0</v>
      </c>
    </row>
    <row r="28" spans="1:11" ht="22.5" x14ac:dyDescent="0.2">
      <c r="A28" s="16"/>
      <c r="B28" s="16" t="s">
        <v>9</v>
      </c>
      <c r="C28" s="16" t="s">
        <v>10</v>
      </c>
      <c r="D28" s="30">
        <v>7000</v>
      </c>
      <c r="E28" s="31">
        <f t="shared" si="0"/>
        <v>929.05965890238235</v>
      </c>
      <c r="F28" s="30">
        <v>275000</v>
      </c>
      <c r="G28" s="31">
        <f t="shared" si="1"/>
        <v>36498.772314022164</v>
      </c>
      <c r="H28" s="30">
        <v>208000</v>
      </c>
      <c r="I28" s="30">
        <f t="shared" si="2"/>
        <v>27606.344150242217</v>
      </c>
      <c r="J28" s="17">
        <v>0</v>
      </c>
      <c r="K28" s="17">
        <v>0</v>
      </c>
    </row>
    <row r="29" spans="1:11" ht="22.5" x14ac:dyDescent="0.2">
      <c r="A29" s="16"/>
      <c r="B29" s="16" t="s">
        <v>11</v>
      </c>
      <c r="C29" s="16" t="s">
        <v>12</v>
      </c>
      <c r="D29" s="30">
        <v>0</v>
      </c>
      <c r="E29" s="31">
        <f t="shared" si="0"/>
        <v>0</v>
      </c>
      <c r="F29" s="30">
        <v>621292</v>
      </c>
      <c r="G29" s="31">
        <f t="shared" si="1"/>
        <v>82459.619085539845</v>
      </c>
      <c r="H29" s="30">
        <v>646143.68000000005</v>
      </c>
      <c r="I29" s="30">
        <f t="shared" si="2"/>
        <v>85758.003848961453</v>
      </c>
      <c r="J29" s="17">
        <v>0</v>
      </c>
      <c r="K29" s="17">
        <v>0</v>
      </c>
    </row>
    <row r="30" spans="1:11" ht="22.5" x14ac:dyDescent="0.2">
      <c r="A30" s="14"/>
      <c r="B30" s="14" t="s">
        <v>13</v>
      </c>
      <c r="C30" s="14" t="s">
        <v>14</v>
      </c>
      <c r="D30" s="32">
        <v>1500</v>
      </c>
      <c r="E30" s="31">
        <f t="shared" si="0"/>
        <v>199.08421262193906</v>
      </c>
      <c r="F30" s="32">
        <v>289377</v>
      </c>
      <c r="G30" s="31">
        <f t="shared" si="1"/>
        <v>38406.928130599241</v>
      </c>
      <c r="H30" s="32">
        <f>H31+H32+H33</f>
        <v>255499.34</v>
      </c>
      <c r="I30" s="30">
        <f t="shared" si="2"/>
        <v>33910.589952883398</v>
      </c>
      <c r="J30" s="15">
        <v>0</v>
      </c>
      <c r="K30" s="15">
        <v>0</v>
      </c>
    </row>
    <row r="31" spans="1:11" ht="33.75" x14ac:dyDescent="0.2">
      <c r="A31" s="16"/>
      <c r="B31" s="16" t="s">
        <v>15</v>
      </c>
      <c r="C31" s="16" t="s">
        <v>16</v>
      </c>
      <c r="D31" s="30">
        <v>6000</v>
      </c>
      <c r="E31" s="31">
        <f t="shared" si="0"/>
        <v>796.33685048775624</v>
      </c>
      <c r="F31" s="30">
        <v>203177</v>
      </c>
      <c r="G31" s="31">
        <f t="shared" si="1"/>
        <v>26966.222045258477</v>
      </c>
      <c r="H31" s="30">
        <v>211299.34</v>
      </c>
      <c r="I31" s="30">
        <f t="shared" si="2"/>
        <v>28044.24182095693</v>
      </c>
      <c r="J31" s="17">
        <v>0</v>
      </c>
      <c r="K31" s="17">
        <v>0</v>
      </c>
    </row>
    <row r="32" spans="1:11" ht="22.5" x14ac:dyDescent="0.2">
      <c r="A32" s="16"/>
      <c r="B32" s="16" t="s">
        <v>19</v>
      </c>
      <c r="C32" s="16" t="s">
        <v>20</v>
      </c>
      <c r="D32" s="30">
        <v>6000</v>
      </c>
      <c r="E32" s="31">
        <f t="shared" si="0"/>
        <v>796.33685048775624</v>
      </c>
      <c r="F32" s="30">
        <v>36000</v>
      </c>
      <c r="G32" s="31">
        <f t="shared" si="1"/>
        <v>4778.0211029265374</v>
      </c>
      <c r="H32" s="30">
        <v>9000</v>
      </c>
      <c r="I32" s="30">
        <f t="shared" si="2"/>
        <v>1194.5052757316344</v>
      </c>
      <c r="J32" s="17">
        <v>0</v>
      </c>
      <c r="K32" s="17">
        <v>0</v>
      </c>
    </row>
    <row r="33" spans="1:11" ht="22.5" x14ac:dyDescent="0.2">
      <c r="A33" s="16"/>
      <c r="B33" s="16" t="s">
        <v>21</v>
      </c>
      <c r="C33" s="16" t="s">
        <v>22</v>
      </c>
      <c r="D33" s="30">
        <v>6000</v>
      </c>
      <c r="E33" s="31">
        <f t="shared" si="0"/>
        <v>796.33685048775624</v>
      </c>
      <c r="F33" s="30">
        <v>50200</v>
      </c>
      <c r="G33" s="31">
        <f t="shared" si="1"/>
        <v>6662.6849824142273</v>
      </c>
      <c r="H33" s="30">
        <v>35200</v>
      </c>
      <c r="I33" s="30">
        <f t="shared" si="2"/>
        <v>4671.8428561948367</v>
      </c>
      <c r="J33" s="17">
        <v>0</v>
      </c>
      <c r="K33" s="17">
        <v>0</v>
      </c>
    </row>
    <row r="34" spans="1:11" ht="22.5" x14ac:dyDescent="0.2">
      <c r="A34" s="14"/>
      <c r="B34" s="14" t="s">
        <v>23</v>
      </c>
      <c r="C34" s="14" t="s">
        <v>24</v>
      </c>
      <c r="D34" s="32">
        <v>180380</v>
      </c>
      <c r="E34" s="31">
        <f t="shared" si="0"/>
        <v>23940.540181830245</v>
      </c>
      <c r="F34" s="32">
        <v>15000</v>
      </c>
      <c r="G34" s="31">
        <f t="shared" si="1"/>
        <v>1990.8421262193906</v>
      </c>
      <c r="H34" s="32">
        <f>H35</f>
        <v>15000</v>
      </c>
      <c r="I34" s="30">
        <f t="shared" si="2"/>
        <v>1990.8421262193906</v>
      </c>
      <c r="J34" s="15">
        <v>0</v>
      </c>
      <c r="K34" s="15">
        <v>0</v>
      </c>
    </row>
    <row r="35" spans="1:11" ht="33.75" x14ac:dyDescent="0.2">
      <c r="A35" s="16"/>
      <c r="B35" s="16" t="s">
        <v>25</v>
      </c>
      <c r="C35" s="16" t="s">
        <v>26</v>
      </c>
      <c r="D35" s="30">
        <v>180380</v>
      </c>
      <c r="E35" s="31">
        <f t="shared" si="0"/>
        <v>23940.540181830245</v>
      </c>
      <c r="F35" s="30">
        <v>15000</v>
      </c>
      <c r="G35" s="31">
        <f t="shared" si="1"/>
        <v>1990.8421262193906</v>
      </c>
      <c r="H35" s="30">
        <v>15000</v>
      </c>
      <c r="I35" s="30">
        <f t="shared" si="2"/>
        <v>1990.8421262193906</v>
      </c>
      <c r="J35" s="17">
        <v>0</v>
      </c>
      <c r="K35" s="17">
        <v>0</v>
      </c>
    </row>
    <row r="36" spans="1:11" x14ac:dyDescent="0.2">
      <c r="A36" s="72" t="s">
        <v>63</v>
      </c>
      <c r="B36" s="242" t="s">
        <v>64</v>
      </c>
      <c r="C36" s="243"/>
      <c r="D36" s="56">
        <v>6500</v>
      </c>
      <c r="E36" s="56">
        <f t="shared" si="0"/>
        <v>862.69825469506929</v>
      </c>
      <c r="F36" s="56">
        <v>603517.85</v>
      </c>
      <c r="G36" s="56">
        <f t="shared" si="1"/>
        <v>80100.583980357012</v>
      </c>
      <c r="H36" s="62">
        <f>H39</f>
        <v>618107.78</v>
      </c>
      <c r="I36" s="62">
        <f t="shared" si="2"/>
        <v>82037.000464529832</v>
      </c>
      <c r="J36" s="62">
        <v>82037</v>
      </c>
      <c r="K36" s="62">
        <v>82037</v>
      </c>
    </row>
    <row r="37" spans="1:11" x14ac:dyDescent="0.2">
      <c r="A37" s="10"/>
      <c r="B37" s="237"/>
      <c r="C37" s="238"/>
      <c r="D37" s="42">
        <v>6500</v>
      </c>
      <c r="E37" s="31">
        <f t="shared" si="0"/>
        <v>862.69825469506929</v>
      </c>
      <c r="F37" s="42"/>
      <c r="G37" s="31">
        <f t="shared" si="1"/>
        <v>0</v>
      </c>
      <c r="H37" s="42"/>
      <c r="I37" s="30">
        <f t="shared" si="2"/>
        <v>0</v>
      </c>
      <c r="J37" s="11"/>
      <c r="K37" s="11"/>
    </row>
    <row r="38" spans="1:11" x14ac:dyDescent="0.2">
      <c r="A38" s="12"/>
      <c r="B38" s="239" t="s">
        <v>56</v>
      </c>
      <c r="C38" s="240"/>
      <c r="D38" s="40">
        <v>6500</v>
      </c>
      <c r="E38" s="31">
        <f t="shared" si="0"/>
        <v>862.69825469506929</v>
      </c>
      <c r="F38" s="40"/>
      <c r="G38" s="31">
        <f t="shared" si="1"/>
        <v>0</v>
      </c>
      <c r="H38" s="40"/>
      <c r="I38" s="30">
        <f t="shared" si="2"/>
        <v>0</v>
      </c>
      <c r="J38" s="13"/>
      <c r="K38" s="13"/>
    </row>
    <row r="39" spans="1:11" x14ac:dyDescent="0.2">
      <c r="A39" s="76" t="s">
        <v>65</v>
      </c>
      <c r="B39" s="235" t="s">
        <v>66</v>
      </c>
      <c r="C39" s="241"/>
      <c r="D39" s="77">
        <v>173880</v>
      </c>
      <c r="E39" s="77">
        <f t="shared" si="0"/>
        <v>23077.841927135178</v>
      </c>
      <c r="F39" s="77">
        <v>603517.85</v>
      </c>
      <c r="G39" s="77">
        <f t="shared" si="1"/>
        <v>80100.583980357012</v>
      </c>
      <c r="H39" s="77">
        <f>H40</f>
        <v>618107.78</v>
      </c>
      <c r="I39" s="77">
        <f t="shared" si="2"/>
        <v>82037.000464529832</v>
      </c>
      <c r="J39" s="77">
        <v>82037</v>
      </c>
      <c r="K39" s="77">
        <v>82037</v>
      </c>
    </row>
    <row r="40" spans="1:11" ht="22.5" x14ac:dyDescent="0.2">
      <c r="A40" s="14"/>
      <c r="B40" s="14" t="s">
        <v>3</v>
      </c>
      <c r="C40" s="14" t="s">
        <v>4</v>
      </c>
      <c r="D40" s="32">
        <v>173880</v>
      </c>
      <c r="E40" s="31">
        <f t="shared" si="0"/>
        <v>23077.841927135178</v>
      </c>
      <c r="F40" s="32">
        <v>603517.85</v>
      </c>
      <c r="G40" s="33">
        <f t="shared" si="1"/>
        <v>80100.583980357012</v>
      </c>
      <c r="H40" s="32">
        <f>H41+H45</f>
        <v>618107.78</v>
      </c>
      <c r="I40" s="30">
        <f>H40/7.5345</f>
        <v>82037.000464529832</v>
      </c>
      <c r="J40" s="15">
        <v>0</v>
      </c>
      <c r="K40" s="15">
        <v>0</v>
      </c>
    </row>
    <row r="41" spans="1:11" ht="22.5" x14ac:dyDescent="0.2">
      <c r="A41" s="14"/>
      <c r="B41" s="14" t="s">
        <v>13</v>
      </c>
      <c r="C41" s="14" t="s">
        <v>14</v>
      </c>
      <c r="D41" s="32">
        <v>173880</v>
      </c>
      <c r="E41" s="31">
        <f t="shared" si="0"/>
        <v>23077.841927135178</v>
      </c>
      <c r="F41" s="32">
        <v>143517.85</v>
      </c>
      <c r="G41" s="33">
        <f t="shared" si="1"/>
        <v>19048.09210962904</v>
      </c>
      <c r="H41" s="32">
        <f>H42+H43+H44</f>
        <v>218107.78</v>
      </c>
      <c r="I41" s="30">
        <f t="shared" si="2"/>
        <v>28947.877098679408</v>
      </c>
      <c r="J41" s="15">
        <v>0</v>
      </c>
      <c r="K41" s="15">
        <v>0</v>
      </c>
    </row>
    <row r="42" spans="1:11" ht="33.75" x14ac:dyDescent="0.2">
      <c r="A42" s="16"/>
      <c r="B42" s="16" t="s">
        <v>17</v>
      </c>
      <c r="C42" s="16" t="s">
        <v>18</v>
      </c>
      <c r="D42" s="30">
        <v>5527995.9999999991</v>
      </c>
      <c r="E42" s="31">
        <f t="shared" si="0"/>
        <v>733691.15402481903</v>
      </c>
      <c r="F42" s="30">
        <v>125932</v>
      </c>
      <c r="G42" s="31">
        <f t="shared" si="1"/>
        <v>16714.048709270686</v>
      </c>
      <c r="H42" s="30">
        <v>200513</v>
      </c>
      <c r="I42" s="30">
        <f t="shared" si="2"/>
        <v>26612.648483641911</v>
      </c>
      <c r="J42" s="17">
        <v>0</v>
      </c>
      <c r="K42" s="17">
        <v>0</v>
      </c>
    </row>
    <row r="43" spans="1:11" ht="22.5" x14ac:dyDescent="0.2">
      <c r="A43" s="16"/>
      <c r="B43" s="16" t="s">
        <v>19</v>
      </c>
      <c r="C43" s="16" t="s">
        <v>20</v>
      </c>
      <c r="D43" s="30">
        <v>4390160.87</v>
      </c>
      <c r="E43" s="31">
        <f t="shared" si="0"/>
        <v>582674.48005839798</v>
      </c>
      <c r="F43" s="30">
        <v>1500</v>
      </c>
      <c r="G43" s="31">
        <f t="shared" si="1"/>
        <v>199.08421262193906</v>
      </c>
      <c r="H43" s="30">
        <v>1510</v>
      </c>
      <c r="I43" s="30">
        <f t="shared" si="2"/>
        <v>200.41144070608533</v>
      </c>
      <c r="J43" s="17">
        <v>0</v>
      </c>
      <c r="K43" s="17">
        <v>0</v>
      </c>
    </row>
    <row r="44" spans="1:11" ht="22.5" x14ac:dyDescent="0.2">
      <c r="A44" s="16"/>
      <c r="B44" s="16" t="s">
        <v>21</v>
      </c>
      <c r="C44" s="16" t="s">
        <v>22</v>
      </c>
      <c r="D44" s="30">
        <v>199730.85</v>
      </c>
      <c r="E44" s="31">
        <f t="shared" si="0"/>
        <v>26508.839339040413</v>
      </c>
      <c r="F44" s="30">
        <v>16085.85</v>
      </c>
      <c r="G44" s="31">
        <f t="shared" si="1"/>
        <v>2134.9591877364123</v>
      </c>
      <c r="H44" s="30">
        <v>16084.78</v>
      </c>
      <c r="I44" s="30">
        <f t="shared" si="2"/>
        <v>2134.8171743314088</v>
      </c>
      <c r="J44" s="17">
        <v>0</v>
      </c>
      <c r="K44" s="17">
        <v>0</v>
      </c>
    </row>
    <row r="45" spans="1:11" ht="45" x14ac:dyDescent="0.2">
      <c r="A45" s="14"/>
      <c r="B45" s="14" t="s">
        <v>27</v>
      </c>
      <c r="C45" s="14" t="s">
        <v>28</v>
      </c>
      <c r="D45" s="32">
        <v>724198</v>
      </c>
      <c r="E45" s="33">
        <f t="shared" si="0"/>
        <v>96117.592408255354</v>
      </c>
      <c r="F45" s="32">
        <v>460000</v>
      </c>
      <c r="G45" s="33">
        <f t="shared" si="1"/>
        <v>61052.491870727979</v>
      </c>
      <c r="H45" s="32">
        <f>H46</f>
        <v>400000</v>
      </c>
      <c r="I45" s="30">
        <f t="shared" si="2"/>
        <v>53089.123365850421</v>
      </c>
      <c r="J45" s="15">
        <v>0</v>
      </c>
      <c r="K45" s="15">
        <v>0</v>
      </c>
    </row>
    <row r="46" spans="1:11" ht="45" x14ac:dyDescent="0.2">
      <c r="A46" s="16"/>
      <c r="B46" s="16" t="s">
        <v>29</v>
      </c>
      <c r="C46" s="16" t="s">
        <v>30</v>
      </c>
      <c r="D46" s="30">
        <v>133182.6</v>
      </c>
      <c r="E46" s="31">
        <f t="shared" si="0"/>
        <v>17676.368703961776</v>
      </c>
      <c r="F46" s="30">
        <v>460000</v>
      </c>
      <c r="G46" s="31">
        <f t="shared" si="1"/>
        <v>61052.491870727979</v>
      </c>
      <c r="H46" s="30">
        <v>400000</v>
      </c>
      <c r="I46" s="30">
        <f t="shared" si="2"/>
        <v>53089.123365850421</v>
      </c>
      <c r="J46" s="17">
        <v>0</v>
      </c>
      <c r="K46" s="17"/>
    </row>
    <row r="47" spans="1:11" x14ac:dyDescent="0.2">
      <c r="A47" s="71" t="s">
        <v>67</v>
      </c>
      <c r="B47" s="231" t="s">
        <v>68</v>
      </c>
      <c r="C47" s="232"/>
      <c r="D47" s="62">
        <v>8375</v>
      </c>
      <c r="E47" s="62">
        <f t="shared" si="0"/>
        <v>1111.5535204724931</v>
      </c>
      <c r="F47" s="62">
        <v>723915</v>
      </c>
      <c r="G47" s="62">
        <f t="shared" si="1"/>
        <v>96080.031853474007</v>
      </c>
      <c r="H47" s="62">
        <f>H48+H53+H58+H69+H83+H91</f>
        <v>747241.58</v>
      </c>
      <c r="I47" s="62">
        <f t="shared" si="2"/>
        <v>99176.001061782459</v>
      </c>
      <c r="J47" s="62">
        <v>99176</v>
      </c>
      <c r="K47" s="62">
        <v>99176</v>
      </c>
    </row>
    <row r="48" spans="1:11" ht="22.5" x14ac:dyDescent="0.2">
      <c r="A48" s="79" t="s">
        <v>131</v>
      </c>
      <c r="B48" s="79" t="s">
        <v>132</v>
      </c>
      <c r="C48" s="79"/>
      <c r="D48" s="80">
        <v>0</v>
      </c>
      <c r="E48" s="81">
        <v>0</v>
      </c>
      <c r="F48" s="81">
        <v>0</v>
      </c>
      <c r="G48" s="81">
        <v>2375</v>
      </c>
      <c r="H48" s="81">
        <f>H49</f>
        <v>2373.37</v>
      </c>
      <c r="I48" s="85">
        <f t="shared" si="2"/>
        <v>315.00033180702098</v>
      </c>
      <c r="J48" s="82">
        <v>0</v>
      </c>
      <c r="K48" s="83">
        <v>0</v>
      </c>
    </row>
    <row r="49" spans="1:11" ht="22.5" x14ac:dyDescent="0.2">
      <c r="A49" s="20"/>
      <c r="B49" s="26">
        <v>3</v>
      </c>
      <c r="C49" s="26" t="s">
        <v>4</v>
      </c>
      <c r="D49" s="22">
        <v>0</v>
      </c>
      <c r="E49" s="23">
        <v>0</v>
      </c>
      <c r="F49" s="23">
        <v>0</v>
      </c>
      <c r="G49" s="27">
        <v>2375</v>
      </c>
      <c r="H49" s="23">
        <f>H50</f>
        <v>2373.37</v>
      </c>
      <c r="I49" s="30">
        <f t="shared" si="2"/>
        <v>315.00033180702098</v>
      </c>
      <c r="J49" s="24">
        <v>0</v>
      </c>
      <c r="K49" s="25">
        <v>0</v>
      </c>
    </row>
    <row r="50" spans="1:11" ht="22.5" x14ac:dyDescent="0.2">
      <c r="A50" s="20"/>
      <c r="B50" s="26">
        <v>32</v>
      </c>
      <c r="C50" s="26" t="s">
        <v>14</v>
      </c>
      <c r="D50" s="22">
        <v>0</v>
      </c>
      <c r="E50" s="23">
        <v>0</v>
      </c>
      <c r="F50" s="23">
        <v>0</v>
      </c>
      <c r="G50" s="23">
        <v>2375</v>
      </c>
      <c r="H50" s="23">
        <f>H51</f>
        <v>2373.37</v>
      </c>
      <c r="I50" s="30">
        <f t="shared" si="2"/>
        <v>315.00033180702098</v>
      </c>
      <c r="J50" s="24">
        <v>0</v>
      </c>
      <c r="K50" s="25">
        <v>0</v>
      </c>
    </row>
    <row r="51" spans="1:11" ht="22.5" x14ac:dyDescent="0.2">
      <c r="A51" s="20"/>
      <c r="B51" s="21">
        <v>323</v>
      </c>
      <c r="C51" s="21" t="s">
        <v>20</v>
      </c>
      <c r="D51" s="22">
        <v>0</v>
      </c>
      <c r="E51" s="23">
        <v>0</v>
      </c>
      <c r="F51" s="23">
        <v>0</v>
      </c>
      <c r="G51" s="23">
        <v>2375</v>
      </c>
      <c r="H51" s="23">
        <v>2373.37</v>
      </c>
      <c r="I51" s="24">
        <v>0</v>
      </c>
      <c r="J51" s="24">
        <v>0</v>
      </c>
      <c r="K51" s="25">
        <v>0</v>
      </c>
    </row>
    <row r="52" spans="1:11" x14ac:dyDescent="0.2">
      <c r="A52" s="12"/>
      <c r="B52" s="239" t="s">
        <v>56</v>
      </c>
      <c r="C52" s="240"/>
      <c r="D52" s="40"/>
      <c r="E52" s="31"/>
      <c r="F52" s="40"/>
      <c r="G52" s="31"/>
      <c r="H52" s="40"/>
      <c r="I52" s="30"/>
      <c r="J52" s="13"/>
      <c r="K52" s="13"/>
    </row>
    <row r="53" spans="1:11" x14ac:dyDescent="0.2">
      <c r="A53" s="84" t="s">
        <v>71</v>
      </c>
      <c r="B53" s="244" t="s">
        <v>72</v>
      </c>
      <c r="C53" s="245"/>
      <c r="D53" s="78">
        <v>1462.86</v>
      </c>
      <c r="E53" s="78">
        <f t="shared" si="0"/>
        <v>194.15488751741984</v>
      </c>
      <c r="F53" s="78">
        <v>186200</v>
      </c>
      <c r="G53" s="78">
        <f t="shared" si="1"/>
        <v>24712.986926803369</v>
      </c>
      <c r="H53" s="78">
        <f>H54</f>
        <v>149800.93</v>
      </c>
      <c r="I53" s="78">
        <f t="shared" si="2"/>
        <v>19882.000132722806</v>
      </c>
      <c r="J53" s="78">
        <v>19882</v>
      </c>
      <c r="K53" s="78">
        <v>19882</v>
      </c>
    </row>
    <row r="54" spans="1:11" ht="22.5" x14ac:dyDescent="0.2">
      <c r="A54" s="14"/>
      <c r="B54" s="14" t="s">
        <v>3</v>
      </c>
      <c r="C54" s="14" t="s">
        <v>4</v>
      </c>
      <c r="D54" s="32">
        <v>1462.86</v>
      </c>
      <c r="E54" s="31">
        <f t="shared" si="0"/>
        <v>194.15488751741984</v>
      </c>
      <c r="F54" s="32">
        <v>186200</v>
      </c>
      <c r="G54" s="31">
        <f t="shared" si="1"/>
        <v>24712.986926803369</v>
      </c>
      <c r="H54" s="32">
        <f>H55</f>
        <v>149800.93</v>
      </c>
      <c r="I54" s="32">
        <f t="shared" si="2"/>
        <v>19882.000132722806</v>
      </c>
      <c r="J54" s="15">
        <v>0</v>
      </c>
      <c r="K54" s="15">
        <v>0</v>
      </c>
    </row>
    <row r="55" spans="1:11" ht="22.5" x14ac:dyDescent="0.2">
      <c r="A55" s="14"/>
      <c r="B55" s="14" t="s">
        <v>13</v>
      </c>
      <c r="C55" s="14" t="s">
        <v>14</v>
      </c>
      <c r="D55" s="32">
        <v>18062.13</v>
      </c>
      <c r="E55" s="31">
        <f t="shared" si="0"/>
        <v>2397.2566195500699</v>
      </c>
      <c r="F55" s="32">
        <v>186200</v>
      </c>
      <c r="G55" s="31">
        <f t="shared" si="1"/>
        <v>24712.986926803369</v>
      </c>
      <c r="H55" s="32">
        <f>H56</f>
        <v>149800.93</v>
      </c>
      <c r="I55" s="32">
        <f t="shared" si="2"/>
        <v>19882.000132722806</v>
      </c>
      <c r="J55" s="15">
        <v>0</v>
      </c>
      <c r="K55" s="15">
        <v>0</v>
      </c>
    </row>
    <row r="56" spans="1:11" ht="33.75" x14ac:dyDescent="0.2">
      <c r="A56" s="16"/>
      <c r="B56" s="16" t="s">
        <v>17</v>
      </c>
      <c r="C56" s="16" t="s">
        <v>18</v>
      </c>
      <c r="D56" s="30">
        <v>18062.13</v>
      </c>
      <c r="E56" s="31">
        <f t="shared" si="0"/>
        <v>2397.2566195500699</v>
      </c>
      <c r="F56" s="30">
        <v>186200</v>
      </c>
      <c r="G56" s="31">
        <f t="shared" si="1"/>
        <v>24712.986926803369</v>
      </c>
      <c r="H56" s="30">
        <v>149800.93</v>
      </c>
      <c r="I56" s="30">
        <f t="shared" si="2"/>
        <v>19882.000132722806</v>
      </c>
      <c r="J56" s="17">
        <v>0</v>
      </c>
      <c r="K56" s="17">
        <v>0</v>
      </c>
    </row>
    <row r="57" spans="1:11" x14ac:dyDescent="0.2">
      <c r="A57" s="12"/>
      <c r="B57" s="239" t="s">
        <v>73</v>
      </c>
      <c r="C57" s="240"/>
      <c r="D57" s="40"/>
      <c r="E57" s="31"/>
      <c r="F57" s="40"/>
      <c r="G57" s="31">
        <f t="shared" si="1"/>
        <v>0</v>
      </c>
      <c r="H57" s="40"/>
      <c r="I57" s="30"/>
      <c r="J57" s="13"/>
      <c r="K57" s="13"/>
    </row>
    <row r="58" spans="1:11" x14ac:dyDescent="0.2">
      <c r="A58" s="84" t="s">
        <v>74</v>
      </c>
      <c r="B58" s="244" t="s">
        <v>75</v>
      </c>
      <c r="C58" s="245"/>
      <c r="D58" s="78">
        <v>124200</v>
      </c>
      <c r="E58" s="78">
        <f t="shared" si="0"/>
        <v>16484.172805096554</v>
      </c>
      <c r="F58" s="78">
        <v>265000</v>
      </c>
      <c r="G58" s="78">
        <f t="shared" si="1"/>
        <v>35171.544229875901</v>
      </c>
      <c r="H58" s="78">
        <f>H59</f>
        <v>341998.49</v>
      </c>
      <c r="I58" s="78">
        <f t="shared" si="2"/>
        <v>45391.000066361397</v>
      </c>
      <c r="J58" s="78">
        <v>45391</v>
      </c>
      <c r="K58" s="78">
        <v>45391</v>
      </c>
    </row>
    <row r="59" spans="1:11" ht="22.5" x14ac:dyDescent="0.2">
      <c r="A59" s="14"/>
      <c r="B59" s="14" t="s">
        <v>3</v>
      </c>
      <c r="C59" s="14" t="s">
        <v>4</v>
      </c>
      <c r="D59" s="32">
        <v>793237.47000000009</v>
      </c>
      <c r="E59" s="31">
        <f t="shared" si="0"/>
        <v>105280.70475811268</v>
      </c>
      <c r="F59" s="32">
        <v>265000</v>
      </c>
      <c r="G59" s="31">
        <f t="shared" si="1"/>
        <v>35171.544229875901</v>
      </c>
      <c r="H59" s="32">
        <f>H60+H64</f>
        <v>341998.49</v>
      </c>
      <c r="I59" s="32">
        <f t="shared" si="2"/>
        <v>45391.000066361397</v>
      </c>
      <c r="J59" s="15">
        <v>0</v>
      </c>
      <c r="K59" s="15">
        <v>0</v>
      </c>
    </row>
    <row r="60" spans="1:11" ht="22.5" x14ac:dyDescent="0.2">
      <c r="A60" s="14"/>
      <c r="B60" s="14" t="s">
        <v>5</v>
      </c>
      <c r="C60" s="14" t="s">
        <v>6</v>
      </c>
      <c r="D60" s="32">
        <v>23223.48</v>
      </c>
      <c r="E60" s="31">
        <f t="shared" si="0"/>
        <v>3082.2854867608999</v>
      </c>
      <c r="F60" s="32">
        <v>249000</v>
      </c>
      <c r="G60" s="31">
        <f t="shared" si="1"/>
        <v>33047.979295241887</v>
      </c>
      <c r="H60" s="32">
        <f>H61+H62+H63</f>
        <v>327998.49</v>
      </c>
      <c r="I60" s="32">
        <f t="shared" si="2"/>
        <v>43532.880748556636</v>
      </c>
      <c r="J60" s="15">
        <v>0</v>
      </c>
      <c r="K60" s="15">
        <v>0</v>
      </c>
    </row>
    <row r="61" spans="1:11" x14ac:dyDescent="0.2">
      <c r="A61" s="16"/>
      <c r="B61" s="16" t="s">
        <v>7</v>
      </c>
      <c r="C61" s="16" t="s">
        <v>8</v>
      </c>
      <c r="D61" s="30">
        <v>23223.48</v>
      </c>
      <c r="E61" s="31">
        <f t="shared" si="0"/>
        <v>3082.2854867608999</v>
      </c>
      <c r="F61" s="30">
        <v>200000</v>
      </c>
      <c r="G61" s="31">
        <f t="shared" si="1"/>
        <v>26544.56168292521</v>
      </c>
      <c r="H61" s="30">
        <v>283000</v>
      </c>
      <c r="I61" s="30">
        <f t="shared" si="2"/>
        <v>37560.554781339168</v>
      </c>
      <c r="J61" s="17">
        <v>0</v>
      </c>
      <c r="K61" s="17">
        <v>0</v>
      </c>
    </row>
    <row r="62" spans="1:11" ht="22.5" x14ac:dyDescent="0.2">
      <c r="A62" s="16"/>
      <c r="B62" s="16" t="s">
        <v>9</v>
      </c>
      <c r="C62" s="16" t="s">
        <v>10</v>
      </c>
      <c r="D62" s="30">
        <v>23223.48</v>
      </c>
      <c r="E62" s="31">
        <f t="shared" si="0"/>
        <v>3082.2854867608999</v>
      </c>
      <c r="F62" s="30">
        <v>9000</v>
      </c>
      <c r="G62" s="31">
        <f t="shared" si="1"/>
        <v>1194.5052757316344</v>
      </c>
      <c r="H62" s="30">
        <v>5000</v>
      </c>
      <c r="I62" s="30">
        <f t="shared" si="2"/>
        <v>663.61404207313024</v>
      </c>
      <c r="J62" s="17">
        <v>0</v>
      </c>
      <c r="K62" s="17">
        <v>0</v>
      </c>
    </row>
    <row r="63" spans="1:11" ht="22.5" x14ac:dyDescent="0.2">
      <c r="A63" s="16"/>
      <c r="B63" s="16" t="s">
        <v>11</v>
      </c>
      <c r="C63" s="16" t="s">
        <v>12</v>
      </c>
      <c r="D63" s="30">
        <v>32114.04</v>
      </c>
      <c r="E63" s="31">
        <f t="shared" si="0"/>
        <v>4262.2655783396376</v>
      </c>
      <c r="F63" s="30">
        <v>40000</v>
      </c>
      <c r="G63" s="31">
        <f t="shared" si="1"/>
        <v>5308.9123365850419</v>
      </c>
      <c r="H63" s="30">
        <v>39998.49</v>
      </c>
      <c r="I63" s="30">
        <f t="shared" si="2"/>
        <v>5308.7119251443355</v>
      </c>
      <c r="J63" s="17">
        <v>0</v>
      </c>
      <c r="K63" s="17">
        <v>0</v>
      </c>
    </row>
    <row r="64" spans="1:11" ht="22.5" x14ac:dyDescent="0.2">
      <c r="A64" s="14"/>
      <c r="B64" s="14" t="s">
        <v>13</v>
      </c>
      <c r="C64" s="14" t="s">
        <v>14</v>
      </c>
      <c r="D64" s="32">
        <v>32114.04</v>
      </c>
      <c r="E64" s="31">
        <f t="shared" si="0"/>
        <v>4262.2655783396376</v>
      </c>
      <c r="F64" s="32">
        <v>16000</v>
      </c>
      <c r="G64" s="31">
        <f t="shared" si="1"/>
        <v>2123.5649346340169</v>
      </c>
      <c r="H64" s="32">
        <f>H65+H66</f>
        <v>14000</v>
      </c>
      <c r="I64" s="32">
        <f t="shared" si="2"/>
        <v>1858.1193178047647</v>
      </c>
      <c r="J64" s="15">
        <v>0</v>
      </c>
      <c r="K64" s="15">
        <v>0</v>
      </c>
    </row>
    <row r="65" spans="1:11" ht="33.75" x14ac:dyDescent="0.2">
      <c r="A65" s="16"/>
      <c r="B65" s="16" t="s">
        <v>15</v>
      </c>
      <c r="C65" s="16" t="s">
        <v>16</v>
      </c>
      <c r="D65" s="30">
        <v>2115.88</v>
      </c>
      <c r="E65" s="31">
        <f t="shared" si="0"/>
        <v>280.82553586833899</v>
      </c>
      <c r="F65" s="30">
        <v>13000</v>
      </c>
      <c r="G65" s="31">
        <f t="shared" si="1"/>
        <v>1725.3965093901386</v>
      </c>
      <c r="H65" s="30">
        <v>13000</v>
      </c>
      <c r="I65" s="30">
        <f t="shared" si="2"/>
        <v>1725.3965093901386</v>
      </c>
      <c r="J65" s="17">
        <v>0</v>
      </c>
      <c r="K65" s="17">
        <v>0</v>
      </c>
    </row>
    <row r="66" spans="1:11" ht="33.75" x14ac:dyDescent="0.2">
      <c r="A66" s="16"/>
      <c r="B66" s="16" t="s">
        <v>17</v>
      </c>
      <c r="C66" s="16" t="s">
        <v>18</v>
      </c>
      <c r="D66" s="30">
        <v>14928.16</v>
      </c>
      <c r="E66" s="31">
        <f t="shared" si="0"/>
        <v>1981.3073196628839</v>
      </c>
      <c r="F66" s="30">
        <v>3000</v>
      </c>
      <c r="G66" s="31">
        <f t="shared" si="1"/>
        <v>398.16842524387812</v>
      </c>
      <c r="H66" s="30">
        <v>1000</v>
      </c>
      <c r="I66" s="30">
        <f t="shared" si="2"/>
        <v>132.72280841462606</v>
      </c>
      <c r="J66" s="17">
        <v>0</v>
      </c>
      <c r="K66" s="17">
        <v>0</v>
      </c>
    </row>
    <row r="67" spans="1:11" ht="22.5" x14ac:dyDescent="0.2">
      <c r="A67" s="16"/>
      <c r="B67" s="16" t="s">
        <v>19</v>
      </c>
      <c r="C67" s="16" t="s">
        <v>20</v>
      </c>
      <c r="D67" s="30">
        <v>1000</v>
      </c>
      <c r="E67" s="31">
        <f t="shared" si="0"/>
        <v>132.72280841462606</v>
      </c>
      <c r="F67" s="30">
        <v>0</v>
      </c>
      <c r="G67" s="31">
        <f t="shared" si="1"/>
        <v>0</v>
      </c>
      <c r="H67" s="30">
        <v>0</v>
      </c>
      <c r="I67" s="30">
        <f t="shared" si="2"/>
        <v>0</v>
      </c>
      <c r="J67" s="17">
        <v>0</v>
      </c>
      <c r="K67" s="17">
        <v>0</v>
      </c>
    </row>
    <row r="68" spans="1:11" x14ac:dyDescent="0.2">
      <c r="A68" s="12"/>
      <c r="B68" s="239" t="s">
        <v>69</v>
      </c>
      <c r="C68" s="240"/>
      <c r="D68" s="40"/>
      <c r="E68" s="31"/>
      <c r="F68" s="40"/>
      <c r="G68" s="31"/>
      <c r="H68" s="40"/>
      <c r="I68" s="30"/>
      <c r="J68" s="13"/>
      <c r="K68" s="13"/>
    </row>
    <row r="69" spans="1:11" x14ac:dyDescent="0.2">
      <c r="A69" s="84" t="s">
        <v>76</v>
      </c>
      <c r="B69" s="244" t="s">
        <v>77</v>
      </c>
      <c r="C69" s="245"/>
      <c r="D69" s="78">
        <v>10000</v>
      </c>
      <c r="E69" s="78">
        <f t="shared" ref="E69:E125" si="3">D69/7.5345</f>
        <v>1327.2280841462605</v>
      </c>
      <c r="F69" s="78">
        <v>165715</v>
      </c>
      <c r="G69" s="78">
        <f t="shared" ref="G69:G126" si="4">F69/7.5345</f>
        <v>21994.160196429755</v>
      </c>
      <c r="H69" s="78">
        <f>H70</f>
        <v>137564.9</v>
      </c>
      <c r="I69" s="78">
        <f t="shared" si="2"/>
        <v>18257.999867277191</v>
      </c>
      <c r="J69" s="78">
        <v>18258</v>
      </c>
      <c r="K69" s="78">
        <v>18258</v>
      </c>
    </row>
    <row r="70" spans="1:11" ht="22.5" x14ac:dyDescent="0.2">
      <c r="A70" s="14"/>
      <c r="B70" s="14" t="s">
        <v>3</v>
      </c>
      <c r="C70" s="14" t="s">
        <v>4</v>
      </c>
      <c r="D70" s="32"/>
      <c r="E70" s="31">
        <f t="shared" si="3"/>
        <v>0</v>
      </c>
      <c r="F70" s="32">
        <v>136350</v>
      </c>
      <c r="G70" s="31">
        <f t="shared" si="4"/>
        <v>18096.754927334263</v>
      </c>
      <c r="H70" s="32">
        <f>H73+H78</f>
        <v>137564.9</v>
      </c>
      <c r="I70" s="32">
        <f t="shared" si="2"/>
        <v>18257.999867277191</v>
      </c>
      <c r="J70" s="15">
        <v>0</v>
      </c>
      <c r="K70" s="15">
        <v>0</v>
      </c>
    </row>
    <row r="71" spans="1:11" ht="22.5" x14ac:dyDescent="0.2">
      <c r="A71" s="14"/>
      <c r="B71" s="14" t="s">
        <v>5</v>
      </c>
      <c r="C71" s="14" t="s">
        <v>6</v>
      </c>
      <c r="D71" s="32"/>
      <c r="E71" s="31">
        <f t="shared" si="3"/>
        <v>0</v>
      </c>
      <c r="F71" s="32">
        <v>2150</v>
      </c>
      <c r="G71" s="31">
        <f t="shared" si="4"/>
        <v>285.354038091446</v>
      </c>
      <c r="H71" s="32">
        <v>0</v>
      </c>
      <c r="I71" s="32">
        <f t="shared" si="2"/>
        <v>0</v>
      </c>
      <c r="J71" s="15">
        <v>0</v>
      </c>
      <c r="K71" s="15">
        <v>0</v>
      </c>
    </row>
    <row r="72" spans="1:11" ht="22.5" x14ac:dyDescent="0.2">
      <c r="A72" s="16"/>
      <c r="B72" s="16" t="s">
        <v>11</v>
      </c>
      <c r="C72" s="16" t="s">
        <v>12</v>
      </c>
      <c r="D72" s="30">
        <v>338084.46</v>
      </c>
      <c r="E72" s="31">
        <f t="shared" si="3"/>
        <v>44871.519012542303</v>
      </c>
      <c r="F72" s="30">
        <v>2150</v>
      </c>
      <c r="G72" s="31">
        <f t="shared" si="4"/>
        <v>285.354038091446</v>
      </c>
      <c r="H72" s="30">
        <v>0</v>
      </c>
      <c r="I72" s="30">
        <f t="shared" si="2"/>
        <v>0</v>
      </c>
      <c r="J72" s="17">
        <v>0</v>
      </c>
      <c r="K72" s="17">
        <v>0</v>
      </c>
    </row>
    <row r="73" spans="1:11" ht="22.5" x14ac:dyDescent="0.2">
      <c r="A73" s="14"/>
      <c r="B73" s="14" t="s">
        <v>13</v>
      </c>
      <c r="C73" s="14" t="s">
        <v>14</v>
      </c>
      <c r="D73" s="32">
        <v>282013.38</v>
      </c>
      <c r="E73" s="31">
        <f t="shared" si="3"/>
        <v>37429.607804101135</v>
      </c>
      <c r="F73" s="32">
        <v>134200</v>
      </c>
      <c r="G73" s="31">
        <f t="shared" si="4"/>
        <v>17811.400889242814</v>
      </c>
      <c r="H73" s="32">
        <f>H74+H75+H76</f>
        <v>108199.9</v>
      </c>
      <c r="I73" s="30">
        <f t="shared" si="2"/>
        <v>14360.594598181697</v>
      </c>
      <c r="J73" s="15">
        <v>0</v>
      </c>
      <c r="K73" s="15">
        <v>0</v>
      </c>
    </row>
    <row r="74" spans="1:11" ht="33.75" x14ac:dyDescent="0.2">
      <c r="A74" s="16"/>
      <c r="B74" s="16" t="s">
        <v>15</v>
      </c>
      <c r="C74" s="16" t="s">
        <v>16</v>
      </c>
      <c r="D74" s="30">
        <v>300</v>
      </c>
      <c r="E74" s="31">
        <f t="shared" si="3"/>
        <v>39.816842524387816</v>
      </c>
      <c r="F74" s="30">
        <v>5500</v>
      </c>
      <c r="G74" s="31">
        <f t="shared" si="4"/>
        <v>729.97544628044329</v>
      </c>
      <c r="H74" s="30">
        <v>0</v>
      </c>
      <c r="I74" s="30">
        <f t="shared" ref="I74:I132" si="5">H74/7.5345</f>
        <v>0</v>
      </c>
      <c r="J74" s="17">
        <v>0</v>
      </c>
      <c r="K74" s="17">
        <v>0</v>
      </c>
    </row>
    <row r="75" spans="1:11" ht="33.75" x14ac:dyDescent="0.2">
      <c r="A75" s="16"/>
      <c r="B75" s="16" t="s">
        <v>17</v>
      </c>
      <c r="C75" s="16" t="s">
        <v>18</v>
      </c>
      <c r="D75" s="30">
        <v>44071.08</v>
      </c>
      <c r="E75" s="31">
        <f t="shared" si="3"/>
        <v>5849.2375074656575</v>
      </c>
      <c r="F75" s="30">
        <v>108200</v>
      </c>
      <c r="G75" s="31">
        <f t="shared" si="4"/>
        <v>14360.607870462538</v>
      </c>
      <c r="H75" s="30">
        <v>92199.9</v>
      </c>
      <c r="I75" s="30">
        <f t="shared" si="5"/>
        <v>12237.029663547679</v>
      </c>
      <c r="J75" s="17">
        <v>0</v>
      </c>
      <c r="K75" s="17">
        <v>0</v>
      </c>
    </row>
    <row r="76" spans="1:11" ht="22.5" x14ac:dyDescent="0.2">
      <c r="A76" s="16"/>
      <c r="B76" s="16" t="s">
        <v>19</v>
      </c>
      <c r="C76" s="16" t="s">
        <v>20</v>
      </c>
      <c r="D76" s="30">
        <v>12000</v>
      </c>
      <c r="E76" s="31">
        <f t="shared" si="3"/>
        <v>1592.6737009755125</v>
      </c>
      <c r="F76" s="30">
        <v>19000</v>
      </c>
      <c r="G76" s="31">
        <f t="shared" si="4"/>
        <v>2521.7333598778951</v>
      </c>
      <c r="H76" s="30">
        <v>16000</v>
      </c>
      <c r="I76" s="30">
        <f t="shared" si="5"/>
        <v>2123.5649346340169</v>
      </c>
      <c r="J76" s="17">
        <v>0</v>
      </c>
      <c r="K76" s="17">
        <v>0</v>
      </c>
    </row>
    <row r="77" spans="1:11" ht="22.5" x14ac:dyDescent="0.2">
      <c r="A77" s="16"/>
      <c r="B77" s="16" t="s">
        <v>21</v>
      </c>
      <c r="C77" s="16" t="s">
        <v>22</v>
      </c>
      <c r="D77" s="30">
        <v>0</v>
      </c>
      <c r="E77" s="31">
        <f t="shared" si="3"/>
        <v>0</v>
      </c>
      <c r="F77" s="30">
        <v>1500</v>
      </c>
      <c r="G77" s="31">
        <f t="shared" si="4"/>
        <v>199.08421262193906</v>
      </c>
      <c r="H77" s="30"/>
      <c r="I77" s="30">
        <f t="shared" si="5"/>
        <v>0</v>
      </c>
      <c r="J77" s="17">
        <v>0</v>
      </c>
      <c r="K77" s="17">
        <v>0</v>
      </c>
    </row>
    <row r="78" spans="1:11" ht="45" x14ac:dyDescent="0.2">
      <c r="A78" s="14"/>
      <c r="B78" s="14" t="s">
        <v>31</v>
      </c>
      <c r="C78" s="14" t="s">
        <v>32</v>
      </c>
      <c r="D78" s="32">
        <v>12000</v>
      </c>
      <c r="E78" s="31">
        <f t="shared" si="3"/>
        <v>1592.6737009755125</v>
      </c>
      <c r="F78" s="32">
        <v>29365</v>
      </c>
      <c r="G78" s="31">
        <f t="shared" si="4"/>
        <v>3897.4052690954936</v>
      </c>
      <c r="H78" s="32">
        <f>H79</f>
        <v>29365</v>
      </c>
      <c r="I78" s="30">
        <f t="shared" si="5"/>
        <v>3897.4052690954936</v>
      </c>
      <c r="J78" s="15">
        <v>0</v>
      </c>
      <c r="K78" s="15">
        <v>0</v>
      </c>
    </row>
    <row r="79" spans="1:11" ht="56.25" x14ac:dyDescent="0.2">
      <c r="A79" s="14"/>
      <c r="B79" s="14" t="s">
        <v>37</v>
      </c>
      <c r="C79" s="14" t="s">
        <v>38</v>
      </c>
      <c r="D79" s="32">
        <v>0</v>
      </c>
      <c r="E79" s="31">
        <f t="shared" si="3"/>
        <v>0</v>
      </c>
      <c r="F79" s="32">
        <v>29365</v>
      </c>
      <c r="G79" s="31">
        <f t="shared" si="4"/>
        <v>3897.4052690954936</v>
      </c>
      <c r="H79" s="32">
        <f>H80+H81</f>
        <v>29365</v>
      </c>
      <c r="I79" s="30">
        <f t="shared" si="5"/>
        <v>3897.4052690954936</v>
      </c>
      <c r="J79" s="15">
        <v>0</v>
      </c>
      <c r="K79" s="15">
        <v>0</v>
      </c>
    </row>
    <row r="80" spans="1:11" ht="22.5" x14ac:dyDescent="0.2">
      <c r="A80" s="16"/>
      <c r="B80" s="16" t="s">
        <v>39</v>
      </c>
      <c r="C80" s="29" t="s">
        <v>133</v>
      </c>
      <c r="D80" s="30">
        <v>0</v>
      </c>
      <c r="E80" s="31">
        <f t="shared" si="3"/>
        <v>0</v>
      </c>
      <c r="F80" s="30">
        <v>26500</v>
      </c>
      <c r="G80" s="31">
        <f t="shared" si="4"/>
        <v>3517.1544229875904</v>
      </c>
      <c r="H80" s="30">
        <v>26500</v>
      </c>
      <c r="I80" s="30">
        <f t="shared" si="5"/>
        <v>3517.1544229875904</v>
      </c>
      <c r="J80" s="17">
        <v>0</v>
      </c>
      <c r="K80" s="17">
        <v>0</v>
      </c>
    </row>
    <row r="81" spans="1:11" x14ac:dyDescent="0.2">
      <c r="A81" s="16"/>
      <c r="B81" s="16" t="s">
        <v>41</v>
      </c>
      <c r="C81" s="29" t="s">
        <v>134</v>
      </c>
      <c r="D81" s="30">
        <v>0</v>
      </c>
      <c r="E81" s="31">
        <f>D81/7.5345</f>
        <v>0</v>
      </c>
      <c r="F81" s="30">
        <v>2865</v>
      </c>
      <c r="G81" s="31">
        <f t="shared" si="4"/>
        <v>380.25084610790361</v>
      </c>
      <c r="H81" s="30">
        <v>2865</v>
      </c>
      <c r="I81" s="30">
        <f t="shared" si="5"/>
        <v>380.25084610790361</v>
      </c>
      <c r="J81" s="17">
        <v>0</v>
      </c>
      <c r="K81" s="17">
        <v>0</v>
      </c>
    </row>
    <row r="82" spans="1:11" x14ac:dyDescent="0.2">
      <c r="A82" s="12"/>
      <c r="B82" s="239" t="s">
        <v>56</v>
      </c>
      <c r="C82" s="240"/>
      <c r="D82" s="40"/>
      <c r="E82" s="31"/>
      <c r="F82" s="40"/>
      <c r="G82" s="31"/>
      <c r="H82" s="40"/>
      <c r="I82" s="30"/>
      <c r="J82" s="13"/>
      <c r="K82" s="13"/>
    </row>
    <row r="83" spans="1:11" x14ac:dyDescent="0.2">
      <c r="A83" s="84" t="s">
        <v>78</v>
      </c>
      <c r="B83" s="244" t="s">
        <v>79</v>
      </c>
      <c r="C83" s="245"/>
      <c r="D83" s="78">
        <v>0</v>
      </c>
      <c r="E83" s="78">
        <f t="shared" si="3"/>
        <v>0</v>
      </c>
      <c r="F83" s="78">
        <v>100000</v>
      </c>
      <c r="G83" s="78">
        <f t="shared" si="4"/>
        <v>13272.280841462605</v>
      </c>
      <c r="H83" s="78">
        <f>H87</f>
        <v>108496.8</v>
      </c>
      <c r="I83" s="78">
        <f t="shared" si="5"/>
        <v>14400</v>
      </c>
      <c r="J83" s="78">
        <v>14400</v>
      </c>
      <c r="K83" s="78">
        <v>14400</v>
      </c>
    </row>
    <row r="84" spans="1:11" ht="22.5" x14ac:dyDescent="0.2">
      <c r="A84" s="14"/>
      <c r="B84" s="14" t="s">
        <v>3</v>
      </c>
      <c r="C84" s="14" t="s">
        <v>4</v>
      </c>
      <c r="D84" s="32">
        <v>0</v>
      </c>
      <c r="E84" s="31">
        <f t="shared" si="3"/>
        <v>0</v>
      </c>
      <c r="F84" s="32">
        <v>0</v>
      </c>
      <c r="G84" s="31">
        <f t="shared" si="4"/>
        <v>0</v>
      </c>
      <c r="H84" s="32">
        <v>0</v>
      </c>
      <c r="I84" s="30">
        <f t="shared" si="5"/>
        <v>0</v>
      </c>
      <c r="J84" s="15">
        <v>0</v>
      </c>
      <c r="K84" s="15">
        <v>0</v>
      </c>
    </row>
    <row r="85" spans="1:11" ht="45" x14ac:dyDescent="0.2">
      <c r="A85" s="14"/>
      <c r="B85" s="14" t="s">
        <v>27</v>
      </c>
      <c r="C85" s="14" t="s">
        <v>28</v>
      </c>
      <c r="D85" s="32">
        <v>40308.370000000003</v>
      </c>
      <c r="E85" s="31">
        <f t="shared" si="3"/>
        <v>5349.8400690158605</v>
      </c>
      <c r="F85" s="32">
        <v>0</v>
      </c>
      <c r="G85" s="31">
        <f t="shared" si="4"/>
        <v>0</v>
      </c>
      <c r="H85" s="32">
        <v>0</v>
      </c>
      <c r="I85" s="30">
        <f t="shared" si="5"/>
        <v>0</v>
      </c>
      <c r="J85" s="15">
        <v>0</v>
      </c>
      <c r="K85" s="15">
        <v>0</v>
      </c>
    </row>
    <row r="86" spans="1:11" ht="45" x14ac:dyDescent="0.2">
      <c r="A86" s="16"/>
      <c r="B86" s="16" t="s">
        <v>29</v>
      </c>
      <c r="C86" s="16" t="s">
        <v>30</v>
      </c>
      <c r="D86" s="30">
        <v>0</v>
      </c>
      <c r="E86" s="31">
        <f t="shared" si="3"/>
        <v>0</v>
      </c>
      <c r="F86" s="30">
        <v>0</v>
      </c>
      <c r="G86" s="31">
        <f t="shared" si="4"/>
        <v>0</v>
      </c>
      <c r="H86" s="30">
        <v>0</v>
      </c>
      <c r="I86" s="30">
        <f t="shared" si="5"/>
        <v>0</v>
      </c>
      <c r="J86" s="17">
        <v>0</v>
      </c>
      <c r="K86" s="17">
        <v>0</v>
      </c>
    </row>
    <row r="87" spans="1:11" ht="45" x14ac:dyDescent="0.2">
      <c r="A87" s="14"/>
      <c r="B87" s="14" t="s">
        <v>31</v>
      </c>
      <c r="C87" s="14" t="s">
        <v>32</v>
      </c>
      <c r="D87" s="32">
        <v>0</v>
      </c>
      <c r="E87" s="31">
        <f t="shared" si="3"/>
        <v>0</v>
      </c>
      <c r="F87" s="32">
        <v>100000</v>
      </c>
      <c r="G87" s="31">
        <f t="shared" si="4"/>
        <v>13272.280841462605</v>
      </c>
      <c r="H87" s="32">
        <f>H88</f>
        <v>108496.8</v>
      </c>
      <c r="I87" s="32">
        <f t="shared" si="5"/>
        <v>14400</v>
      </c>
      <c r="J87" s="15">
        <v>0</v>
      </c>
      <c r="K87" s="15">
        <v>0</v>
      </c>
    </row>
    <row r="88" spans="1:11" ht="56.25" x14ac:dyDescent="0.2">
      <c r="A88" s="14"/>
      <c r="B88" s="14" t="s">
        <v>37</v>
      </c>
      <c r="C88" s="14" t="s">
        <v>38</v>
      </c>
      <c r="D88" s="32">
        <v>0</v>
      </c>
      <c r="E88" s="31">
        <f t="shared" si="3"/>
        <v>0</v>
      </c>
      <c r="F88" s="32">
        <v>100000</v>
      </c>
      <c r="G88" s="31">
        <f t="shared" si="4"/>
        <v>13272.280841462605</v>
      </c>
      <c r="H88" s="32">
        <f>H89</f>
        <v>108496.8</v>
      </c>
      <c r="I88" s="32">
        <f t="shared" si="5"/>
        <v>14400</v>
      </c>
      <c r="J88" s="15">
        <v>0</v>
      </c>
      <c r="K88" s="15">
        <v>0</v>
      </c>
    </row>
    <row r="89" spans="1:11" ht="33.75" x14ac:dyDescent="0.2">
      <c r="A89" s="16"/>
      <c r="B89" s="16" t="s">
        <v>41</v>
      </c>
      <c r="C89" s="16" t="s">
        <v>42</v>
      </c>
      <c r="D89" s="30">
        <v>0</v>
      </c>
      <c r="E89" s="31">
        <f t="shared" si="3"/>
        <v>0</v>
      </c>
      <c r="F89" s="30">
        <v>100000</v>
      </c>
      <c r="G89" s="31">
        <f t="shared" si="4"/>
        <v>13272.280841462605</v>
      </c>
      <c r="H89" s="30">
        <v>108496.8</v>
      </c>
      <c r="I89" s="30">
        <f t="shared" si="5"/>
        <v>14400</v>
      </c>
      <c r="J89" s="17">
        <v>0</v>
      </c>
      <c r="K89" s="17">
        <v>0</v>
      </c>
    </row>
    <row r="90" spans="1:11" x14ac:dyDescent="0.2">
      <c r="A90" s="12"/>
      <c r="B90" s="239" t="s">
        <v>56</v>
      </c>
      <c r="C90" s="240"/>
      <c r="D90" s="40"/>
      <c r="E90" s="31"/>
      <c r="F90" s="40"/>
      <c r="G90" s="31"/>
      <c r="H90" s="40"/>
      <c r="I90" s="30"/>
      <c r="J90" s="13"/>
      <c r="K90" s="13"/>
    </row>
    <row r="91" spans="1:11" x14ac:dyDescent="0.2">
      <c r="A91" s="84" t="s">
        <v>80</v>
      </c>
      <c r="B91" s="244" t="s">
        <v>81</v>
      </c>
      <c r="C91" s="245"/>
      <c r="D91" s="78">
        <v>0</v>
      </c>
      <c r="E91" s="78">
        <f t="shared" si="3"/>
        <v>0</v>
      </c>
      <c r="F91" s="78">
        <v>7000</v>
      </c>
      <c r="G91" s="78">
        <f t="shared" si="4"/>
        <v>929.05965890238235</v>
      </c>
      <c r="H91" s="78">
        <f>H93+H97</f>
        <v>7007.09</v>
      </c>
      <c r="I91" s="78">
        <f t="shared" si="5"/>
        <v>930.00066361404208</v>
      </c>
      <c r="J91" s="78">
        <v>930</v>
      </c>
      <c r="K91" s="78">
        <v>930</v>
      </c>
    </row>
    <row r="92" spans="1:11" ht="22.5" x14ac:dyDescent="0.2">
      <c r="A92" s="14"/>
      <c r="B92" s="14" t="s">
        <v>3</v>
      </c>
      <c r="C92" s="14" t="s">
        <v>4</v>
      </c>
      <c r="D92" s="32">
        <v>35385.93</v>
      </c>
      <c r="E92" s="31">
        <f t="shared" si="3"/>
        <v>4696.5200079633687</v>
      </c>
      <c r="F92" s="32">
        <v>5000</v>
      </c>
      <c r="G92" s="31">
        <f t="shared" si="4"/>
        <v>663.61404207313024</v>
      </c>
      <c r="H92" s="32">
        <f>H93</f>
        <v>5307.09</v>
      </c>
      <c r="I92" s="30">
        <f t="shared" si="5"/>
        <v>704.37188930917773</v>
      </c>
      <c r="J92" s="15">
        <v>0</v>
      </c>
      <c r="K92" s="15">
        <v>0</v>
      </c>
    </row>
    <row r="93" spans="1:11" ht="22.5" x14ac:dyDescent="0.2">
      <c r="A93" s="14"/>
      <c r="B93" s="14" t="s">
        <v>13</v>
      </c>
      <c r="C93" s="14" t="s">
        <v>14</v>
      </c>
      <c r="D93" s="32">
        <v>77.05</v>
      </c>
      <c r="E93" s="31">
        <f t="shared" si="3"/>
        <v>10.226292388346936</v>
      </c>
      <c r="F93" s="32">
        <v>5000</v>
      </c>
      <c r="G93" s="31">
        <f t="shared" si="4"/>
        <v>663.61404207313024</v>
      </c>
      <c r="H93" s="32">
        <f>H95+H96</f>
        <v>5307.09</v>
      </c>
      <c r="I93" s="30">
        <f t="shared" si="5"/>
        <v>704.37188930917773</v>
      </c>
      <c r="J93" s="15">
        <v>0</v>
      </c>
      <c r="K93" s="15">
        <v>0</v>
      </c>
    </row>
    <row r="94" spans="1:11" ht="33.75" x14ac:dyDescent="0.2">
      <c r="A94" s="16"/>
      <c r="B94" s="16" t="s">
        <v>15</v>
      </c>
      <c r="C94" s="16" t="s">
        <v>16</v>
      </c>
      <c r="D94" s="30">
        <v>2115.88</v>
      </c>
      <c r="E94" s="31">
        <f t="shared" si="3"/>
        <v>280.82553586833899</v>
      </c>
      <c r="F94" s="30">
        <v>800</v>
      </c>
      <c r="G94" s="31">
        <f t="shared" si="4"/>
        <v>106.17824673170084</v>
      </c>
      <c r="H94" s="30"/>
      <c r="I94" s="30">
        <f t="shared" si="5"/>
        <v>0</v>
      </c>
      <c r="J94" s="17">
        <v>0</v>
      </c>
      <c r="K94" s="17">
        <v>0</v>
      </c>
    </row>
    <row r="95" spans="1:11" ht="24.75" customHeight="1" x14ac:dyDescent="0.2">
      <c r="A95" s="16"/>
      <c r="B95" s="16" t="s">
        <v>17</v>
      </c>
      <c r="C95" s="16" t="s">
        <v>18</v>
      </c>
      <c r="D95" s="30">
        <v>33193</v>
      </c>
      <c r="E95" s="31">
        <f t="shared" si="3"/>
        <v>4405.4681797066823</v>
      </c>
      <c r="F95" s="30">
        <v>4050</v>
      </c>
      <c r="G95" s="31">
        <f t="shared" si="4"/>
        <v>537.52737407923553</v>
      </c>
      <c r="H95" s="30">
        <v>4557.09</v>
      </c>
      <c r="I95" s="30">
        <f t="shared" si="5"/>
        <v>604.8297829982082</v>
      </c>
      <c r="J95" s="17">
        <v>0</v>
      </c>
      <c r="K95" s="17">
        <v>0</v>
      </c>
    </row>
    <row r="96" spans="1:11" ht="31.5" customHeight="1" x14ac:dyDescent="0.2">
      <c r="A96" s="16"/>
      <c r="B96" s="16" t="s">
        <v>21</v>
      </c>
      <c r="C96" s="16" t="s">
        <v>22</v>
      </c>
      <c r="D96" s="30"/>
      <c r="E96" s="31">
        <f t="shared" si="3"/>
        <v>0</v>
      </c>
      <c r="F96" s="30">
        <v>150</v>
      </c>
      <c r="G96" s="31">
        <f t="shared" si="4"/>
        <v>19.908421262193908</v>
      </c>
      <c r="H96" s="30">
        <v>750</v>
      </c>
      <c r="I96" s="30">
        <f t="shared" si="5"/>
        <v>99.54210631096953</v>
      </c>
      <c r="J96" s="17">
        <v>0</v>
      </c>
      <c r="K96" s="17">
        <v>0</v>
      </c>
    </row>
    <row r="97" spans="1:11" ht="45" x14ac:dyDescent="0.2">
      <c r="A97" s="14"/>
      <c r="B97" s="14" t="s">
        <v>31</v>
      </c>
      <c r="C97" s="14" t="s">
        <v>32</v>
      </c>
      <c r="D97" s="32">
        <v>1765.97</v>
      </c>
      <c r="E97" s="31">
        <f t="shared" si="3"/>
        <v>234.38449797597715</v>
      </c>
      <c r="F97" s="32">
        <v>2000</v>
      </c>
      <c r="G97" s="31">
        <f t="shared" si="4"/>
        <v>265.44561682925212</v>
      </c>
      <c r="H97" s="32">
        <f>H98</f>
        <v>1700</v>
      </c>
      <c r="I97" s="30">
        <f t="shared" si="5"/>
        <v>225.62877430486427</v>
      </c>
      <c r="J97" s="15">
        <v>0</v>
      </c>
      <c r="K97" s="15">
        <v>0</v>
      </c>
    </row>
    <row r="98" spans="1:11" ht="56.25" x14ac:dyDescent="0.2">
      <c r="A98" s="14"/>
      <c r="B98" s="14" t="s">
        <v>37</v>
      </c>
      <c r="C98" s="14" t="s">
        <v>38</v>
      </c>
      <c r="D98" s="32">
        <v>0</v>
      </c>
      <c r="E98" s="31">
        <f t="shared" si="3"/>
        <v>0</v>
      </c>
      <c r="F98" s="32">
        <v>2000</v>
      </c>
      <c r="G98" s="31">
        <f t="shared" si="4"/>
        <v>265.44561682925212</v>
      </c>
      <c r="H98" s="32">
        <f>H99</f>
        <v>1700</v>
      </c>
      <c r="I98" s="30">
        <f t="shared" si="5"/>
        <v>225.62877430486427</v>
      </c>
      <c r="J98" s="15">
        <v>0</v>
      </c>
      <c r="K98" s="15">
        <v>0</v>
      </c>
    </row>
    <row r="99" spans="1:11" ht="22.5" x14ac:dyDescent="0.2">
      <c r="A99" s="16"/>
      <c r="B99" s="16" t="s">
        <v>39</v>
      </c>
      <c r="C99" s="16" t="s">
        <v>40</v>
      </c>
      <c r="D99" s="30">
        <v>1765.97</v>
      </c>
      <c r="E99" s="31">
        <f t="shared" si="3"/>
        <v>234.38449797597715</v>
      </c>
      <c r="F99" s="30">
        <v>2000</v>
      </c>
      <c r="G99" s="31">
        <f t="shared" si="4"/>
        <v>265.44561682925212</v>
      </c>
      <c r="H99" s="30">
        <v>1700</v>
      </c>
      <c r="I99" s="30">
        <f t="shared" si="5"/>
        <v>225.62877430486427</v>
      </c>
      <c r="J99" s="17">
        <v>0</v>
      </c>
      <c r="K99" s="17">
        <v>0</v>
      </c>
    </row>
    <row r="100" spans="1:11" ht="49.5" customHeight="1" x14ac:dyDescent="0.2">
      <c r="A100" s="57">
        <v>2302</v>
      </c>
      <c r="B100" s="58" t="s">
        <v>135</v>
      </c>
      <c r="C100" s="57" t="s">
        <v>68</v>
      </c>
      <c r="D100" s="58"/>
      <c r="E100" s="59"/>
      <c r="F100" s="59"/>
      <c r="G100" s="59"/>
      <c r="H100" s="54">
        <f>H101</f>
        <v>16003.28</v>
      </c>
      <c r="I100" s="55">
        <f>I101</f>
        <v>2124.0002654456166</v>
      </c>
      <c r="J100" s="86">
        <v>0</v>
      </c>
      <c r="K100" s="55">
        <v>0</v>
      </c>
    </row>
    <row r="101" spans="1:11" x14ac:dyDescent="0.2">
      <c r="A101" s="63" t="s">
        <v>136</v>
      </c>
      <c r="B101" s="64" t="s">
        <v>137</v>
      </c>
      <c r="C101" s="63" t="s">
        <v>138</v>
      </c>
      <c r="D101" s="64"/>
      <c r="E101" s="65"/>
      <c r="F101" s="65"/>
      <c r="G101" s="65">
        <v>0</v>
      </c>
      <c r="H101" s="65">
        <f>H102</f>
        <v>16003.28</v>
      </c>
      <c r="I101" s="66">
        <f t="shared" si="5"/>
        <v>2124.0002654456166</v>
      </c>
      <c r="J101" s="88">
        <v>0</v>
      </c>
      <c r="K101" s="87">
        <v>0</v>
      </c>
    </row>
    <row r="102" spans="1:11" ht="22.5" x14ac:dyDescent="0.2">
      <c r="A102" s="49"/>
      <c r="B102" s="50">
        <v>3</v>
      </c>
      <c r="C102" s="49" t="s">
        <v>4</v>
      </c>
      <c r="D102" s="50"/>
      <c r="E102" s="51"/>
      <c r="F102" s="51"/>
      <c r="G102" s="51">
        <v>0</v>
      </c>
      <c r="H102" s="51">
        <f>H103</f>
        <v>16003.28</v>
      </c>
      <c r="I102" s="52">
        <f t="shared" si="5"/>
        <v>2124.0002654456166</v>
      </c>
      <c r="J102" s="60">
        <v>0</v>
      </c>
      <c r="K102" s="53">
        <v>0</v>
      </c>
    </row>
    <row r="103" spans="1:11" ht="22.5" x14ac:dyDescent="0.2">
      <c r="A103" s="43"/>
      <c r="B103" s="44">
        <v>31</v>
      </c>
      <c r="C103" s="43" t="s">
        <v>6</v>
      </c>
      <c r="D103" s="44"/>
      <c r="E103" s="45"/>
      <c r="F103" s="45"/>
      <c r="G103" s="45">
        <v>0</v>
      </c>
      <c r="H103" s="45">
        <f>H104+H105+H106</f>
        <v>16003.28</v>
      </c>
      <c r="I103" s="30">
        <f t="shared" si="5"/>
        <v>2124.0002654456166</v>
      </c>
      <c r="J103" s="61">
        <v>0</v>
      </c>
      <c r="K103" s="35">
        <v>0</v>
      </c>
    </row>
    <row r="104" spans="1:11" x14ac:dyDescent="0.2">
      <c r="A104" s="43"/>
      <c r="B104" s="44">
        <v>311</v>
      </c>
      <c r="C104" s="43" t="s">
        <v>139</v>
      </c>
      <c r="D104" s="44"/>
      <c r="E104" s="45"/>
      <c r="F104" s="45"/>
      <c r="G104" s="45">
        <v>0</v>
      </c>
      <c r="H104" s="45">
        <v>11003.28</v>
      </c>
      <c r="I104" s="30">
        <f t="shared" si="5"/>
        <v>1460.3862233724865</v>
      </c>
      <c r="J104" s="61">
        <v>0</v>
      </c>
      <c r="K104" s="35">
        <v>0</v>
      </c>
    </row>
    <row r="105" spans="1:11" ht="22.5" x14ac:dyDescent="0.2">
      <c r="A105" s="43"/>
      <c r="B105" s="44">
        <v>313</v>
      </c>
      <c r="C105" s="43" t="s">
        <v>140</v>
      </c>
      <c r="D105" s="44"/>
      <c r="E105" s="45"/>
      <c r="F105" s="45"/>
      <c r="G105" s="45">
        <v>0</v>
      </c>
      <c r="H105" s="45">
        <v>2000</v>
      </c>
      <c r="I105" s="30">
        <f t="shared" si="5"/>
        <v>265.44561682925212</v>
      </c>
      <c r="J105" s="61">
        <v>0</v>
      </c>
      <c r="K105" s="35">
        <v>0</v>
      </c>
    </row>
    <row r="106" spans="1:11" ht="22.5" x14ac:dyDescent="0.2">
      <c r="A106" s="43"/>
      <c r="B106" s="44">
        <v>32</v>
      </c>
      <c r="C106" s="43" t="s">
        <v>14</v>
      </c>
      <c r="D106" s="44"/>
      <c r="E106" s="45"/>
      <c r="F106" s="45"/>
      <c r="G106" s="45">
        <v>0</v>
      </c>
      <c r="H106" s="45">
        <v>3000</v>
      </c>
      <c r="I106" s="30">
        <f t="shared" si="5"/>
        <v>398.16842524387812</v>
      </c>
      <c r="J106" s="61">
        <v>0</v>
      </c>
      <c r="K106" s="35">
        <v>0</v>
      </c>
    </row>
    <row r="107" spans="1:11" ht="22.5" x14ac:dyDescent="0.2">
      <c r="A107" s="43"/>
      <c r="B107" s="44">
        <v>323</v>
      </c>
      <c r="C107" s="43" t="s">
        <v>20</v>
      </c>
      <c r="D107" s="44"/>
      <c r="E107" s="45"/>
      <c r="F107" s="45"/>
      <c r="G107" s="45">
        <v>0</v>
      </c>
      <c r="H107" s="45">
        <v>0</v>
      </c>
      <c r="I107" s="30">
        <f t="shared" si="5"/>
        <v>0</v>
      </c>
      <c r="J107" s="61">
        <v>0</v>
      </c>
      <c r="K107" s="35">
        <v>0</v>
      </c>
    </row>
    <row r="108" spans="1:11" x14ac:dyDescent="0.2">
      <c r="A108" s="12"/>
      <c r="B108" s="239" t="s">
        <v>56</v>
      </c>
      <c r="C108" s="240"/>
      <c r="D108" s="40"/>
      <c r="E108" s="31"/>
      <c r="F108" s="40"/>
      <c r="G108" s="31"/>
      <c r="H108" s="40"/>
      <c r="I108" s="30"/>
      <c r="J108" s="13"/>
      <c r="K108" s="13"/>
    </row>
    <row r="109" spans="1:11" x14ac:dyDescent="0.2">
      <c r="A109" s="71" t="s">
        <v>82</v>
      </c>
      <c r="B109" s="231" t="s">
        <v>83</v>
      </c>
      <c r="C109" s="246"/>
      <c r="D109" s="62">
        <v>98166.06</v>
      </c>
      <c r="E109" s="62">
        <f t="shared" si="3"/>
        <v>13028.875174198685</v>
      </c>
      <c r="F109" s="62">
        <v>0</v>
      </c>
      <c r="G109" s="62">
        <f t="shared" si="4"/>
        <v>0</v>
      </c>
      <c r="H109" s="62">
        <f>H110</f>
        <v>0</v>
      </c>
      <c r="I109" s="62">
        <f t="shared" si="5"/>
        <v>0</v>
      </c>
      <c r="J109" s="62">
        <v>0</v>
      </c>
      <c r="K109" s="62">
        <v>0</v>
      </c>
    </row>
    <row r="110" spans="1:11" ht="45" x14ac:dyDescent="0.2">
      <c r="A110" s="14"/>
      <c r="B110" s="14" t="s">
        <v>31</v>
      </c>
      <c r="C110" s="14" t="s">
        <v>32</v>
      </c>
      <c r="D110" s="32">
        <v>451</v>
      </c>
      <c r="E110" s="31">
        <f t="shared" si="3"/>
        <v>59.857986594996348</v>
      </c>
      <c r="F110" s="32">
        <v>0</v>
      </c>
      <c r="G110" s="31">
        <f t="shared" si="4"/>
        <v>0</v>
      </c>
      <c r="H110" s="32">
        <f>H112</f>
        <v>0</v>
      </c>
      <c r="I110" s="30">
        <v>0</v>
      </c>
      <c r="J110" s="15">
        <v>0</v>
      </c>
      <c r="K110" s="15">
        <v>0</v>
      </c>
    </row>
    <row r="111" spans="1:11" ht="45" x14ac:dyDescent="0.2">
      <c r="A111" s="14"/>
      <c r="B111" s="14" t="s">
        <v>33</v>
      </c>
      <c r="C111" s="14" t="s">
        <v>34</v>
      </c>
      <c r="D111" s="32">
        <v>0</v>
      </c>
      <c r="E111" s="31">
        <f t="shared" si="3"/>
        <v>0</v>
      </c>
      <c r="F111" s="32">
        <v>0</v>
      </c>
      <c r="G111" s="31">
        <f t="shared" si="4"/>
        <v>0</v>
      </c>
      <c r="H111" s="32">
        <v>0</v>
      </c>
      <c r="I111" s="30">
        <v>0</v>
      </c>
      <c r="J111" s="15">
        <v>0</v>
      </c>
      <c r="K111" s="15">
        <v>0</v>
      </c>
    </row>
    <row r="112" spans="1:11" ht="22.5" x14ac:dyDescent="0.2">
      <c r="A112" s="16"/>
      <c r="B112" s="16" t="s">
        <v>35</v>
      </c>
      <c r="C112" s="16" t="s">
        <v>36</v>
      </c>
      <c r="D112" s="30">
        <v>0</v>
      </c>
      <c r="E112" s="31">
        <f t="shared" si="3"/>
        <v>0</v>
      </c>
      <c r="F112" s="30">
        <v>0</v>
      </c>
      <c r="G112" s="31">
        <f t="shared" si="4"/>
        <v>0</v>
      </c>
      <c r="H112" s="30">
        <v>0</v>
      </c>
      <c r="I112" s="30">
        <v>0</v>
      </c>
      <c r="J112" s="17">
        <v>0</v>
      </c>
      <c r="K112" s="17">
        <v>0</v>
      </c>
    </row>
    <row r="113" spans="1:11" ht="45" x14ac:dyDescent="0.2">
      <c r="A113" s="14"/>
      <c r="B113" s="14" t="s">
        <v>43</v>
      </c>
      <c r="C113" s="14" t="s">
        <v>44</v>
      </c>
      <c r="D113" s="32">
        <v>451</v>
      </c>
      <c r="E113" s="31">
        <f t="shared" si="3"/>
        <v>59.857986594996348</v>
      </c>
      <c r="F113" s="32">
        <v>0</v>
      </c>
      <c r="G113" s="31">
        <f t="shared" si="4"/>
        <v>0</v>
      </c>
      <c r="H113" s="32">
        <v>0</v>
      </c>
      <c r="I113" s="30">
        <f t="shared" si="5"/>
        <v>0</v>
      </c>
      <c r="J113" s="15">
        <v>0</v>
      </c>
      <c r="K113" s="15">
        <v>0</v>
      </c>
    </row>
    <row r="114" spans="1:11" ht="45" x14ac:dyDescent="0.2">
      <c r="A114" s="16"/>
      <c r="B114" s="16" t="s">
        <v>45</v>
      </c>
      <c r="C114" s="16" t="s">
        <v>46</v>
      </c>
      <c r="D114" s="30">
        <v>451</v>
      </c>
      <c r="E114" s="31">
        <f t="shared" si="3"/>
        <v>59.857986594996348</v>
      </c>
      <c r="F114" s="30">
        <v>0</v>
      </c>
      <c r="G114" s="31">
        <f t="shared" si="4"/>
        <v>0</v>
      </c>
      <c r="H114" s="30">
        <v>0</v>
      </c>
      <c r="I114" s="30">
        <f t="shared" si="5"/>
        <v>0</v>
      </c>
      <c r="J114" s="17">
        <v>0</v>
      </c>
      <c r="K114" s="17">
        <v>0</v>
      </c>
    </row>
    <row r="115" spans="1:11" x14ac:dyDescent="0.2">
      <c r="A115" s="71" t="s">
        <v>84</v>
      </c>
      <c r="B115" s="231" t="s">
        <v>85</v>
      </c>
      <c r="C115" s="232"/>
      <c r="D115" s="62">
        <v>0</v>
      </c>
      <c r="E115" s="62">
        <f t="shared" si="3"/>
        <v>0</v>
      </c>
      <c r="F115" s="62">
        <v>3000</v>
      </c>
      <c r="G115" s="62">
        <f t="shared" si="4"/>
        <v>398.16842524387812</v>
      </c>
      <c r="H115" s="62">
        <v>0</v>
      </c>
      <c r="I115" s="62">
        <f t="shared" si="5"/>
        <v>0</v>
      </c>
      <c r="J115" s="62">
        <v>398</v>
      </c>
      <c r="K115" s="62">
        <v>398</v>
      </c>
    </row>
    <row r="116" spans="1:11" x14ac:dyDescent="0.2">
      <c r="A116" s="12"/>
      <c r="B116" s="239" t="s">
        <v>56</v>
      </c>
      <c r="C116" s="240"/>
      <c r="D116" s="40"/>
      <c r="E116" s="31"/>
      <c r="F116" s="40"/>
      <c r="G116" s="31"/>
      <c r="H116" s="40"/>
      <c r="I116" s="30"/>
      <c r="J116" s="13"/>
      <c r="K116" s="13"/>
    </row>
    <row r="117" spans="1:11" x14ac:dyDescent="0.2">
      <c r="A117" s="73" t="s">
        <v>86</v>
      </c>
      <c r="B117" s="247" t="s">
        <v>87</v>
      </c>
      <c r="C117" s="248"/>
      <c r="D117" s="74">
        <v>0</v>
      </c>
      <c r="E117" s="74">
        <f t="shared" si="3"/>
        <v>0</v>
      </c>
      <c r="F117" s="74">
        <v>0</v>
      </c>
      <c r="G117" s="74">
        <f t="shared" si="4"/>
        <v>0</v>
      </c>
      <c r="H117" s="74">
        <v>0</v>
      </c>
      <c r="I117" s="74">
        <f t="shared" si="5"/>
        <v>0</v>
      </c>
      <c r="J117" s="74">
        <v>0</v>
      </c>
      <c r="K117" s="74">
        <v>0</v>
      </c>
    </row>
    <row r="118" spans="1:11" ht="45" x14ac:dyDescent="0.2">
      <c r="A118" s="14"/>
      <c r="B118" s="14" t="s">
        <v>31</v>
      </c>
      <c r="C118" s="14" t="s">
        <v>32</v>
      </c>
      <c r="D118" s="32">
        <v>0</v>
      </c>
      <c r="E118" s="31">
        <f t="shared" si="3"/>
        <v>0</v>
      </c>
      <c r="F118" s="32">
        <v>0</v>
      </c>
      <c r="G118" s="31">
        <f t="shared" si="4"/>
        <v>0</v>
      </c>
      <c r="H118" s="32">
        <v>0</v>
      </c>
      <c r="I118" s="30">
        <f t="shared" si="5"/>
        <v>0</v>
      </c>
      <c r="J118" s="15">
        <v>0</v>
      </c>
      <c r="K118" s="15">
        <v>0</v>
      </c>
    </row>
    <row r="119" spans="1:11" ht="56.25" x14ac:dyDescent="0.2">
      <c r="A119" s="14"/>
      <c r="B119" s="14" t="s">
        <v>37</v>
      </c>
      <c r="C119" s="14" t="s">
        <v>38</v>
      </c>
      <c r="D119" s="32">
        <v>107792.47</v>
      </c>
      <c r="E119" s="31">
        <f t="shared" si="3"/>
        <v>14306.519344349326</v>
      </c>
      <c r="F119" s="32">
        <v>0</v>
      </c>
      <c r="G119" s="31">
        <f t="shared" si="4"/>
        <v>0</v>
      </c>
      <c r="H119" s="32">
        <v>0</v>
      </c>
      <c r="I119" s="30">
        <f t="shared" si="5"/>
        <v>0</v>
      </c>
      <c r="J119" s="15">
        <v>0</v>
      </c>
      <c r="K119" s="15">
        <v>0</v>
      </c>
    </row>
    <row r="120" spans="1:11" ht="22.5" x14ac:dyDescent="0.2">
      <c r="A120" s="16"/>
      <c r="B120" s="16" t="s">
        <v>39</v>
      </c>
      <c r="C120" s="16" t="s">
        <v>40</v>
      </c>
      <c r="D120" s="30">
        <v>107792.47</v>
      </c>
      <c r="E120" s="31">
        <f t="shared" si="3"/>
        <v>14306.519344349326</v>
      </c>
      <c r="F120" s="30">
        <v>3000</v>
      </c>
      <c r="G120" s="31">
        <v>398.17</v>
      </c>
      <c r="H120" s="30">
        <v>0</v>
      </c>
      <c r="I120" s="30">
        <f t="shared" si="5"/>
        <v>0</v>
      </c>
      <c r="J120" s="17">
        <v>0</v>
      </c>
      <c r="K120" s="17">
        <v>0</v>
      </c>
    </row>
    <row r="121" spans="1:11" x14ac:dyDescent="0.2">
      <c r="A121" s="12"/>
      <c r="B121" s="239" t="s">
        <v>56</v>
      </c>
      <c r="C121" s="240"/>
      <c r="D121" s="40"/>
      <c r="E121" s="31"/>
      <c r="F121" s="40"/>
      <c r="G121" s="31"/>
      <c r="H121" s="40"/>
      <c r="I121" s="30"/>
      <c r="J121" s="13"/>
      <c r="K121" s="13"/>
    </row>
    <row r="122" spans="1:11" x14ac:dyDescent="0.2">
      <c r="A122" s="73" t="s">
        <v>88</v>
      </c>
      <c r="B122" s="247" t="s">
        <v>89</v>
      </c>
      <c r="C122" s="248"/>
      <c r="D122" s="74">
        <v>107792.47</v>
      </c>
      <c r="E122" s="74">
        <f t="shared" si="3"/>
        <v>14306.519344349326</v>
      </c>
      <c r="F122" s="74">
        <v>3000</v>
      </c>
      <c r="G122" s="74">
        <f t="shared" si="4"/>
        <v>398.16842524387812</v>
      </c>
      <c r="H122" s="70">
        <f>H123</f>
        <v>2998.73</v>
      </c>
      <c r="I122" s="70">
        <f t="shared" si="5"/>
        <v>397.99986727719158</v>
      </c>
      <c r="J122" s="75">
        <v>398</v>
      </c>
      <c r="K122" s="75">
        <v>398</v>
      </c>
    </row>
    <row r="123" spans="1:11" ht="45" x14ac:dyDescent="0.2">
      <c r="A123" s="14"/>
      <c r="B123" s="14" t="s">
        <v>31</v>
      </c>
      <c r="C123" s="14" t="s">
        <v>32</v>
      </c>
      <c r="D123" s="32">
        <v>99859.19</v>
      </c>
      <c r="E123" s="31">
        <f t="shared" si="3"/>
        <v>13253.592142809741</v>
      </c>
      <c r="F123" s="32">
        <v>3000</v>
      </c>
      <c r="G123" s="31">
        <f t="shared" si="4"/>
        <v>398.16842524387812</v>
      </c>
      <c r="H123" s="32">
        <f>H124</f>
        <v>2998.73</v>
      </c>
      <c r="I123" s="30">
        <f t="shared" si="5"/>
        <v>397.99986727719158</v>
      </c>
      <c r="J123" s="15">
        <v>0</v>
      </c>
      <c r="K123" s="15">
        <v>0</v>
      </c>
    </row>
    <row r="124" spans="1:11" ht="56.25" x14ac:dyDescent="0.2">
      <c r="A124" s="14"/>
      <c r="B124" s="14" t="s">
        <v>37</v>
      </c>
      <c r="C124" s="14" t="s">
        <v>38</v>
      </c>
      <c r="D124" s="32">
        <v>99859.19</v>
      </c>
      <c r="E124" s="31">
        <f t="shared" si="3"/>
        <v>13253.592142809741</v>
      </c>
      <c r="F124" s="32">
        <v>3000</v>
      </c>
      <c r="G124" s="31">
        <f t="shared" si="4"/>
        <v>398.16842524387812</v>
      </c>
      <c r="H124" s="32">
        <f>H125</f>
        <v>2998.73</v>
      </c>
      <c r="I124" s="30">
        <f t="shared" si="5"/>
        <v>397.99986727719158</v>
      </c>
      <c r="J124" s="15">
        <v>0</v>
      </c>
      <c r="K124" s="15">
        <v>0</v>
      </c>
    </row>
    <row r="125" spans="1:11" ht="33.75" x14ac:dyDescent="0.2">
      <c r="A125" s="16"/>
      <c r="B125" s="16" t="s">
        <v>41</v>
      </c>
      <c r="C125" s="16" t="s">
        <v>42</v>
      </c>
      <c r="D125" s="30">
        <v>99859.19</v>
      </c>
      <c r="E125" s="31">
        <f t="shared" si="3"/>
        <v>13253.592142809741</v>
      </c>
      <c r="F125" s="30">
        <v>3000</v>
      </c>
      <c r="G125" s="31">
        <f t="shared" si="4"/>
        <v>398.16842524387812</v>
      </c>
      <c r="H125" s="30">
        <v>2998.73</v>
      </c>
      <c r="I125" s="30">
        <f t="shared" si="5"/>
        <v>397.99986727719158</v>
      </c>
      <c r="J125" s="17">
        <v>0</v>
      </c>
      <c r="K125" s="17">
        <v>0</v>
      </c>
    </row>
    <row r="126" spans="1:11" x14ac:dyDescent="0.2">
      <c r="A126" s="71">
        <v>9211</v>
      </c>
      <c r="B126" s="231" t="s">
        <v>141</v>
      </c>
      <c r="C126" s="232"/>
      <c r="D126" s="62">
        <v>0</v>
      </c>
      <c r="E126" s="62">
        <v>0</v>
      </c>
      <c r="F126" s="62">
        <v>0</v>
      </c>
      <c r="G126" s="62">
        <f t="shared" si="4"/>
        <v>0</v>
      </c>
      <c r="H126" s="62">
        <f>H128</f>
        <v>76015.570000000007</v>
      </c>
      <c r="I126" s="62">
        <f t="shared" si="5"/>
        <v>10088.999933638595</v>
      </c>
      <c r="J126" s="62">
        <v>0</v>
      </c>
      <c r="K126" s="62">
        <v>0</v>
      </c>
    </row>
    <row r="127" spans="1:11" x14ac:dyDescent="0.2">
      <c r="A127" s="10"/>
      <c r="B127" s="237"/>
      <c r="C127" s="238"/>
      <c r="D127" s="42"/>
      <c r="E127" s="31"/>
      <c r="F127" s="42"/>
      <c r="G127" s="31"/>
      <c r="H127" s="42"/>
      <c r="I127" s="30"/>
      <c r="J127" s="11"/>
      <c r="K127" s="11"/>
    </row>
    <row r="128" spans="1:11" x14ac:dyDescent="0.2">
      <c r="A128" s="67" t="s">
        <v>142</v>
      </c>
      <c r="B128" s="249" t="s">
        <v>143</v>
      </c>
      <c r="C128" s="250"/>
      <c r="D128" s="68">
        <v>0</v>
      </c>
      <c r="E128" s="68">
        <f t="shared" ref="E128:E137" si="6">D128/7.5345</f>
        <v>0</v>
      </c>
      <c r="F128" s="68">
        <v>0</v>
      </c>
      <c r="G128" s="68">
        <f t="shared" ref="G128:G135" si="7">F128/7.5345</f>
        <v>0</v>
      </c>
      <c r="H128" s="69">
        <f>H129</f>
        <v>76015.570000000007</v>
      </c>
      <c r="I128" s="69">
        <f t="shared" si="5"/>
        <v>10088.999933638595</v>
      </c>
      <c r="J128" s="68">
        <v>0</v>
      </c>
      <c r="K128" s="68">
        <v>0</v>
      </c>
    </row>
    <row r="129" spans="1:11" ht="22.5" x14ac:dyDescent="0.2">
      <c r="A129" s="14"/>
      <c r="B129" s="14" t="s">
        <v>3</v>
      </c>
      <c r="C129" s="14" t="s">
        <v>4</v>
      </c>
      <c r="D129" s="32">
        <v>0</v>
      </c>
      <c r="E129" s="31">
        <f t="shared" si="6"/>
        <v>0</v>
      </c>
      <c r="F129" s="32">
        <v>0</v>
      </c>
      <c r="G129" s="31">
        <f t="shared" si="7"/>
        <v>0</v>
      </c>
      <c r="H129" s="32">
        <f>H130+H134</f>
        <v>76015.570000000007</v>
      </c>
      <c r="I129" s="30">
        <f t="shared" si="5"/>
        <v>10088.999933638595</v>
      </c>
      <c r="J129" s="15">
        <v>0</v>
      </c>
      <c r="K129" s="15">
        <v>0</v>
      </c>
    </row>
    <row r="130" spans="1:11" ht="22.5" x14ac:dyDescent="0.2">
      <c r="A130" s="14"/>
      <c r="B130" s="14" t="s">
        <v>5</v>
      </c>
      <c r="C130" s="14" t="s">
        <v>6</v>
      </c>
      <c r="D130" s="32">
        <v>0</v>
      </c>
      <c r="E130" s="31">
        <f t="shared" si="6"/>
        <v>0</v>
      </c>
      <c r="F130" s="32">
        <v>0</v>
      </c>
      <c r="G130" s="31">
        <f t="shared" si="7"/>
        <v>0</v>
      </c>
      <c r="H130" s="32">
        <f>H131+H132+H133</f>
        <v>68015.570000000007</v>
      </c>
      <c r="I130" s="30">
        <f t="shared" si="5"/>
        <v>9027.2174663215883</v>
      </c>
      <c r="J130" s="15">
        <v>0</v>
      </c>
      <c r="K130" s="15">
        <v>0</v>
      </c>
    </row>
    <row r="131" spans="1:11" x14ac:dyDescent="0.2">
      <c r="A131" s="16"/>
      <c r="B131" s="16" t="s">
        <v>7</v>
      </c>
      <c r="C131" s="16" t="s">
        <v>8</v>
      </c>
      <c r="D131" s="30">
        <v>0</v>
      </c>
      <c r="E131" s="31">
        <f t="shared" si="6"/>
        <v>0</v>
      </c>
      <c r="F131" s="30">
        <v>0</v>
      </c>
      <c r="G131" s="31">
        <f t="shared" si="7"/>
        <v>0</v>
      </c>
      <c r="H131" s="30">
        <v>51015.57</v>
      </c>
      <c r="I131" s="30">
        <f t="shared" si="5"/>
        <v>6770.9297232729441</v>
      </c>
      <c r="J131" s="17">
        <v>0</v>
      </c>
      <c r="K131" s="17">
        <v>0</v>
      </c>
    </row>
    <row r="132" spans="1:11" ht="22.5" x14ac:dyDescent="0.2">
      <c r="A132" s="16"/>
      <c r="B132" s="16" t="s">
        <v>9</v>
      </c>
      <c r="C132" s="16" t="s">
        <v>10</v>
      </c>
      <c r="D132" s="30">
        <v>0</v>
      </c>
      <c r="E132" s="31">
        <f t="shared" si="6"/>
        <v>0</v>
      </c>
      <c r="F132" s="30">
        <v>0</v>
      </c>
      <c r="G132" s="31">
        <f t="shared" si="7"/>
        <v>0</v>
      </c>
      <c r="H132" s="30">
        <v>7000</v>
      </c>
      <c r="I132" s="30">
        <f t="shared" si="5"/>
        <v>929.05965890238235</v>
      </c>
      <c r="J132" s="17">
        <v>0</v>
      </c>
      <c r="K132" s="17">
        <v>0</v>
      </c>
    </row>
    <row r="133" spans="1:11" ht="22.5" x14ac:dyDescent="0.2">
      <c r="A133" s="16"/>
      <c r="B133" s="16" t="s">
        <v>11</v>
      </c>
      <c r="C133" s="16" t="s">
        <v>12</v>
      </c>
      <c r="D133" s="30">
        <v>0</v>
      </c>
      <c r="E133" s="31">
        <f t="shared" si="6"/>
        <v>0</v>
      </c>
      <c r="F133" s="30">
        <v>0</v>
      </c>
      <c r="G133" s="31">
        <f t="shared" si="7"/>
        <v>0</v>
      </c>
      <c r="H133" s="30">
        <v>10000</v>
      </c>
      <c r="I133" s="30">
        <f>H133/7.5345</f>
        <v>1327.2280841462605</v>
      </c>
      <c r="J133" s="17">
        <v>0</v>
      </c>
      <c r="K133" s="17">
        <v>0</v>
      </c>
    </row>
    <row r="134" spans="1:11" ht="22.5" x14ac:dyDescent="0.2">
      <c r="A134" s="14"/>
      <c r="B134" s="14" t="s">
        <v>13</v>
      </c>
      <c r="C134" s="14" t="s">
        <v>14</v>
      </c>
      <c r="D134" s="32">
        <v>0</v>
      </c>
      <c r="E134" s="31">
        <f t="shared" si="6"/>
        <v>0</v>
      </c>
      <c r="F134" s="32">
        <v>0</v>
      </c>
      <c r="G134" s="31">
        <f t="shared" si="7"/>
        <v>0</v>
      </c>
      <c r="H134" s="32">
        <f>H135</f>
        <v>8000</v>
      </c>
      <c r="I134" s="30">
        <f>H134/7.5345</f>
        <v>1061.7824673170085</v>
      </c>
      <c r="J134" s="15">
        <v>0</v>
      </c>
      <c r="K134" s="15">
        <v>0</v>
      </c>
    </row>
    <row r="135" spans="1:11" ht="33.75" x14ac:dyDescent="0.2">
      <c r="A135" s="16"/>
      <c r="B135" s="16" t="s">
        <v>15</v>
      </c>
      <c r="C135" s="16" t="s">
        <v>16</v>
      </c>
      <c r="D135" s="30">
        <v>0</v>
      </c>
      <c r="E135" s="31">
        <f t="shared" si="6"/>
        <v>0</v>
      </c>
      <c r="F135" s="30">
        <v>0</v>
      </c>
      <c r="G135" s="31">
        <f t="shared" si="7"/>
        <v>0</v>
      </c>
      <c r="H135" s="30">
        <v>8000</v>
      </c>
      <c r="I135" s="30">
        <f>H135/7.5345</f>
        <v>1061.7824673170085</v>
      </c>
      <c r="J135" s="17">
        <v>0</v>
      </c>
      <c r="K135" s="17">
        <v>0</v>
      </c>
    </row>
    <row r="136" spans="1:11" x14ac:dyDescent="0.2">
      <c r="A136" s="16"/>
      <c r="B136" s="36"/>
      <c r="C136" s="37"/>
      <c r="D136" s="30"/>
      <c r="E136" s="31"/>
      <c r="F136" s="30"/>
      <c r="G136" s="31"/>
      <c r="H136" s="30"/>
      <c r="I136" s="30"/>
      <c r="J136" s="17"/>
      <c r="K136" s="17"/>
    </row>
    <row r="137" spans="1:11" ht="25.5" x14ac:dyDescent="0.2">
      <c r="A137" s="46" t="s">
        <v>47</v>
      </c>
      <c r="B137" s="251" t="s">
        <v>90</v>
      </c>
      <c r="C137" s="252"/>
      <c r="D137" s="34">
        <v>0</v>
      </c>
      <c r="E137" s="47">
        <f t="shared" si="6"/>
        <v>0</v>
      </c>
      <c r="F137" s="34">
        <v>0</v>
      </c>
      <c r="G137" s="47">
        <v>0</v>
      </c>
      <c r="H137" s="34">
        <v>0</v>
      </c>
      <c r="I137" s="47">
        <v>0</v>
      </c>
      <c r="J137" s="48">
        <v>0</v>
      </c>
      <c r="K137" s="48">
        <v>0</v>
      </c>
    </row>
  </sheetData>
  <mergeCells count="36">
    <mergeCell ref="B121:C121"/>
    <mergeCell ref="B122:C122"/>
    <mergeCell ref="B126:C126"/>
    <mergeCell ref="B127:C127"/>
    <mergeCell ref="B128:C128"/>
    <mergeCell ref="B137:C137"/>
    <mergeCell ref="B91:C91"/>
    <mergeCell ref="B108:C108"/>
    <mergeCell ref="B109:C109"/>
    <mergeCell ref="B115:C115"/>
    <mergeCell ref="B116:C116"/>
    <mergeCell ref="B117:C117"/>
    <mergeCell ref="B58:C58"/>
    <mergeCell ref="B68:C68"/>
    <mergeCell ref="B69:C69"/>
    <mergeCell ref="B82:C82"/>
    <mergeCell ref="B83:C83"/>
    <mergeCell ref="B90:C90"/>
    <mergeCell ref="B38:C38"/>
    <mergeCell ref="B39:C39"/>
    <mergeCell ref="B47:C47"/>
    <mergeCell ref="B52:C52"/>
    <mergeCell ref="B53:C53"/>
    <mergeCell ref="B57:C57"/>
    <mergeCell ref="B18:C18"/>
    <mergeCell ref="B19:C19"/>
    <mergeCell ref="B23:C23"/>
    <mergeCell ref="B24:C24"/>
    <mergeCell ref="B36:C36"/>
    <mergeCell ref="B37:C37"/>
    <mergeCell ref="B4:C4"/>
    <mergeCell ref="B5:C5"/>
    <mergeCell ref="B6:C6"/>
    <mergeCell ref="B7:C7"/>
    <mergeCell ref="B8:C8"/>
    <mergeCell ref="B9:C9"/>
  </mergeCells>
  <pageMargins left="0.70866141732283461" right="0.70866141732283461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>
      <pane ySplit="3" topLeftCell="A7" activePane="bottomLeft" state="frozenSplit"/>
      <selection pane="bottomLeft" activeCell="O10" sqref="O10"/>
    </sheetView>
  </sheetViews>
  <sheetFormatPr defaultRowHeight="12.75" x14ac:dyDescent="0.2"/>
  <cols>
    <col min="1" max="2" width="6.7109375" customWidth="1"/>
    <col min="3" max="3" width="28.7109375" customWidth="1"/>
    <col min="4" max="5" width="14.140625" customWidth="1"/>
    <col min="6" max="9" width="13.42578125" customWidth="1"/>
    <col min="10" max="10" width="21.28515625" hidden="1" customWidth="1"/>
    <col min="11" max="11" width="21.28515625" customWidth="1"/>
    <col min="12" max="12" width="23.7109375" customWidth="1"/>
    <col min="13" max="13" width="0.85546875" hidden="1" customWidth="1"/>
  </cols>
  <sheetData>
    <row r="1" spans="1:13" ht="0.75" customHeight="1" x14ac:dyDescent="0.2">
      <c r="G1" t="s">
        <v>147</v>
      </c>
    </row>
    <row r="2" spans="1:13" ht="72" customHeight="1" x14ac:dyDescent="0.2">
      <c r="A2" s="258" t="s">
        <v>48</v>
      </c>
      <c r="B2" s="259"/>
      <c r="C2" s="259"/>
      <c r="D2" s="259"/>
    </row>
    <row r="3" spans="1:13" ht="5.0999999999999996" customHeight="1" x14ac:dyDescent="0.2"/>
    <row r="4" spans="1:13" ht="24" x14ac:dyDescent="0.2">
      <c r="A4" s="133" t="s">
        <v>0</v>
      </c>
      <c r="B4" s="260" t="s">
        <v>1</v>
      </c>
      <c r="C4" s="261"/>
      <c r="D4" s="134" t="s">
        <v>126</v>
      </c>
      <c r="E4" s="134" t="s">
        <v>125</v>
      </c>
      <c r="F4" s="133" t="s">
        <v>150</v>
      </c>
      <c r="G4" s="135" t="s">
        <v>130</v>
      </c>
      <c r="H4" s="135" t="s">
        <v>147</v>
      </c>
      <c r="I4" s="135" t="s">
        <v>128</v>
      </c>
      <c r="J4" s="136" t="s">
        <v>2</v>
      </c>
      <c r="K4" s="137" t="s">
        <v>2</v>
      </c>
      <c r="L4" s="137" t="s">
        <v>144</v>
      </c>
      <c r="M4" s="7"/>
    </row>
    <row r="5" spans="1:13" x14ac:dyDescent="0.2">
      <c r="A5" s="89"/>
      <c r="B5" s="262"/>
      <c r="C5" s="238"/>
      <c r="D5" s="90"/>
      <c r="E5" s="90"/>
      <c r="F5" s="89"/>
      <c r="G5" s="28"/>
      <c r="H5" s="28"/>
      <c r="I5" s="28"/>
      <c r="J5" s="7"/>
      <c r="K5" s="7"/>
      <c r="L5" s="7"/>
      <c r="M5" s="7"/>
    </row>
    <row r="6" spans="1:13" x14ac:dyDescent="0.2">
      <c r="A6" s="96"/>
      <c r="B6" s="265"/>
      <c r="C6" s="266"/>
      <c r="D6" s="97"/>
      <c r="E6" s="97"/>
      <c r="F6" s="96"/>
      <c r="G6" s="98"/>
      <c r="H6" s="98"/>
      <c r="I6" s="28"/>
      <c r="J6" s="7"/>
      <c r="K6" s="7"/>
      <c r="L6" s="7"/>
      <c r="M6" s="7"/>
    </row>
    <row r="7" spans="1:13" x14ac:dyDescent="0.2">
      <c r="A7" s="138" t="s">
        <v>3</v>
      </c>
      <c r="B7" s="256" t="s">
        <v>4</v>
      </c>
      <c r="C7" s="257"/>
      <c r="D7" s="139">
        <f>D8+D12+D14+D15+D16+D17+D19+D20</f>
        <v>7286390.9999999991</v>
      </c>
      <c r="E7" s="139">
        <f>D7/7.5345</f>
        <v>967070.27672705532</v>
      </c>
      <c r="F7" s="140">
        <v>8612530.7100000009</v>
      </c>
      <c r="G7" s="141">
        <f>F7/7.5345</f>
        <v>1143079.2633884135</v>
      </c>
      <c r="H7" s="141">
        <f>H8+H12+H17+H20+H22</f>
        <v>8846618.1199999992</v>
      </c>
      <c r="I7" s="141">
        <f>H7/7.5345</f>
        <v>1174148.0018581192</v>
      </c>
      <c r="J7" s="142">
        <f>J8+J12+J17+J20+J22</f>
        <v>8754599.2699999996</v>
      </c>
      <c r="K7" s="142">
        <f>J7/7.5345</f>
        <v>1161935.001659035</v>
      </c>
      <c r="L7" s="142">
        <v>1161935.001659035</v>
      </c>
      <c r="M7" s="7"/>
    </row>
    <row r="8" spans="1:13" x14ac:dyDescent="0.2">
      <c r="A8" s="143" t="s">
        <v>5</v>
      </c>
      <c r="B8" s="253" t="s">
        <v>6</v>
      </c>
      <c r="C8" s="254"/>
      <c r="D8" s="144">
        <f>D9+D10+D11</f>
        <v>5868689.5800000001</v>
      </c>
      <c r="E8" s="145">
        <f t="shared" ref="E8:E29" si="0">D8/7.5345</f>
        <v>778908.96277125226</v>
      </c>
      <c r="F8" s="146">
        <v>7121087.8600000003</v>
      </c>
      <c r="G8" s="147">
        <f t="shared" ref="G8:G29" si="1">F8/7.5345</f>
        <v>945130.77974649938</v>
      </c>
      <c r="H8" s="147">
        <f>H9+H10+H11</f>
        <v>7283522.0199999996</v>
      </c>
      <c r="I8" s="148">
        <f t="shared" ref="I8:I29" si="2">H8/7.5345</f>
        <v>966689.49764417007</v>
      </c>
      <c r="J8" s="149">
        <v>7202503.0700000003</v>
      </c>
      <c r="K8" s="150">
        <f t="shared" ref="K8:K29" si="3">J8/7.5345</f>
        <v>955936.43506536598</v>
      </c>
      <c r="L8" s="150">
        <v>955936.43506536598</v>
      </c>
      <c r="M8" s="7"/>
    </row>
    <row r="9" spans="1:13" x14ac:dyDescent="0.2">
      <c r="A9" s="151" t="s">
        <v>7</v>
      </c>
      <c r="B9" s="255" t="s">
        <v>8</v>
      </c>
      <c r="C9" s="254"/>
      <c r="D9" s="152">
        <v>4843086.99</v>
      </c>
      <c r="E9" s="145">
        <f t="shared" si="0"/>
        <v>642788.10670913791</v>
      </c>
      <c r="F9" s="153">
        <v>6149145.8600000003</v>
      </c>
      <c r="G9" s="154">
        <f t="shared" si="1"/>
        <v>816131.90789037093</v>
      </c>
      <c r="H9" s="154">
        <v>6365379.8499999996</v>
      </c>
      <c r="I9" s="148">
        <f t="shared" si="2"/>
        <v>844831.09031787107</v>
      </c>
      <c r="J9" s="155"/>
      <c r="K9" s="150">
        <f t="shared" si="3"/>
        <v>0</v>
      </c>
      <c r="L9" s="150">
        <v>0</v>
      </c>
      <c r="M9" s="7"/>
    </row>
    <row r="10" spans="1:13" x14ac:dyDescent="0.2">
      <c r="A10" s="151" t="s">
        <v>9</v>
      </c>
      <c r="B10" s="255" t="s">
        <v>10</v>
      </c>
      <c r="C10" s="254"/>
      <c r="D10" s="152">
        <v>224630.85</v>
      </c>
      <c r="E10" s="145">
        <f t="shared" si="0"/>
        <v>29813.637268564602</v>
      </c>
      <c r="F10" s="153">
        <v>288500</v>
      </c>
      <c r="G10" s="154">
        <f t="shared" si="1"/>
        <v>38290.530227619616</v>
      </c>
      <c r="H10" s="154">
        <v>220000</v>
      </c>
      <c r="I10" s="148">
        <f t="shared" si="2"/>
        <v>29199.01785121773</v>
      </c>
      <c r="J10" s="155"/>
      <c r="K10" s="150">
        <f t="shared" si="3"/>
        <v>0</v>
      </c>
      <c r="L10" s="150">
        <v>0</v>
      </c>
      <c r="M10" s="7"/>
    </row>
    <row r="11" spans="1:13" x14ac:dyDescent="0.2">
      <c r="A11" s="151" t="s">
        <v>11</v>
      </c>
      <c r="B11" s="255" t="s">
        <v>12</v>
      </c>
      <c r="C11" s="254"/>
      <c r="D11" s="152">
        <v>800971.74</v>
      </c>
      <c r="E11" s="145">
        <f t="shared" si="0"/>
        <v>106307.21879354966</v>
      </c>
      <c r="F11" s="153">
        <v>683442</v>
      </c>
      <c r="G11" s="154">
        <f t="shared" si="1"/>
        <v>90708.341628508861</v>
      </c>
      <c r="H11" s="154">
        <v>698142.17</v>
      </c>
      <c r="I11" s="148">
        <f t="shared" si="2"/>
        <v>92659.389475081291</v>
      </c>
      <c r="J11" s="155"/>
      <c r="K11" s="150">
        <f t="shared" si="3"/>
        <v>0</v>
      </c>
      <c r="L11" s="150">
        <v>0</v>
      </c>
      <c r="M11" s="7"/>
    </row>
    <row r="12" spans="1:13" x14ac:dyDescent="0.2">
      <c r="A12" s="143" t="s">
        <v>13</v>
      </c>
      <c r="B12" s="253" t="s">
        <v>14</v>
      </c>
      <c r="C12" s="254"/>
      <c r="D12" s="144">
        <v>187547.76</v>
      </c>
      <c r="E12" s="145">
        <f t="shared" si="0"/>
        <v>24891.865419072266</v>
      </c>
      <c r="F12" s="146">
        <v>1010442.85</v>
      </c>
      <c r="G12" s="147">
        <f t="shared" si="1"/>
        <v>134108.81279447873</v>
      </c>
      <c r="H12" s="147">
        <f>H13+H14+H15+H16</f>
        <v>999535.57000000007</v>
      </c>
      <c r="I12" s="148">
        <f t="shared" si="2"/>
        <v>132661.16796071405</v>
      </c>
      <c r="J12" s="156">
        <v>988535.67</v>
      </c>
      <c r="K12" s="150">
        <f t="shared" si="3"/>
        <v>131201.23034043401</v>
      </c>
      <c r="L12" s="150">
        <v>131201.23034043401</v>
      </c>
      <c r="M12" s="7"/>
    </row>
    <row r="13" spans="1:13" x14ac:dyDescent="0.2">
      <c r="A13" s="151" t="s">
        <v>15</v>
      </c>
      <c r="B13" s="255" t="s">
        <v>16</v>
      </c>
      <c r="C13" s="254"/>
      <c r="D13" s="152">
        <f>D12</f>
        <v>187547.76</v>
      </c>
      <c r="E13" s="145">
        <f t="shared" si="0"/>
        <v>24891.865419072266</v>
      </c>
      <c r="F13" s="153">
        <v>274977</v>
      </c>
      <c r="G13" s="154">
        <f t="shared" si="1"/>
        <v>36495.719689428624</v>
      </c>
      <c r="H13" s="154">
        <v>269799.34000000003</v>
      </c>
      <c r="I13" s="148">
        <f t="shared" si="2"/>
        <v>35808.52611321256</v>
      </c>
      <c r="J13" s="155"/>
      <c r="K13" s="150">
        <f t="shared" si="3"/>
        <v>0</v>
      </c>
      <c r="L13" s="150">
        <v>0</v>
      </c>
      <c r="M13" s="7"/>
    </row>
    <row r="14" spans="1:13" x14ac:dyDescent="0.2">
      <c r="A14" s="151" t="s">
        <v>17</v>
      </c>
      <c r="B14" s="255" t="s">
        <v>18</v>
      </c>
      <c r="C14" s="254"/>
      <c r="D14" s="152">
        <v>546941.52</v>
      </c>
      <c r="E14" s="145">
        <f t="shared" si="0"/>
        <v>72591.614572964361</v>
      </c>
      <c r="F14" s="153">
        <v>492582</v>
      </c>
      <c r="G14" s="154">
        <f t="shared" si="1"/>
        <v>65376.866414493328</v>
      </c>
      <c r="H14" s="154">
        <v>517721.66</v>
      </c>
      <c r="I14" s="148">
        <f t="shared" si="2"/>
        <v>68713.472692282157</v>
      </c>
      <c r="J14" s="155"/>
      <c r="K14" s="150">
        <f t="shared" si="3"/>
        <v>0</v>
      </c>
      <c r="L14" s="150">
        <v>0</v>
      </c>
      <c r="M14" s="7"/>
    </row>
    <row r="15" spans="1:13" x14ac:dyDescent="0.2">
      <c r="A15" s="151" t="s">
        <v>19</v>
      </c>
      <c r="B15" s="255" t="s">
        <v>20</v>
      </c>
      <c r="C15" s="254"/>
      <c r="D15" s="152">
        <v>259117.6</v>
      </c>
      <c r="E15" s="145">
        <f t="shared" si="0"/>
        <v>34390.815581657705</v>
      </c>
      <c r="F15" s="153">
        <v>167448</v>
      </c>
      <c r="G15" s="154">
        <f t="shared" si="1"/>
        <v>22224.168823412303</v>
      </c>
      <c r="H15" s="154">
        <v>153479.79</v>
      </c>
      <c r="I15" s="148">
        <f t="shared" si="2"/>
        <v>20370.26876368704</v>
      </c>
      <c r="J15" s="155"/>
      <c r="K15" s="150">
        <f t="shared" si="3"/>
        <v>0</v>
      </c>
      <c r="L15" s="150">
        <v>0</v>
      </c>
      <c r="M15" s="7"/>
    </row>
    <row r="16" spans="1:13" x14ac:dyDescent="0.2">
      <c r="A16" s="151" t="s">
        <v>21</v>
      </c>
      <c r="B16" s="255" t="s">
        <v>22</v>
      </c>
      <c r="C16" s="254"/>
      <c r="D16" s="152">
        <v>99424.68</v>
      </c>
      <c r="E16" s="145">
        <f t="shared" si="0"/>
        <v>13195.9227553255</v>
      </c>
      <c r="F16" s="153">
        <v>75435.850000000006</v>
      </c>
      <c r="G16" s="154">
        <f t="shared" si="1"/>
        <v>10012.057867144469</v>
      </c>
      <c r="H16" s="154">
        <v>58534.78</v>
      </c>
      <c r="I16" s="148">
        <f t="shared" si="2"/>
        <v>7768.9003915322846</v>
      </c>
      <c r="J16" s="155"/>
      <c r="K16" s="150">
        <f t="shared" si="3"/>
        <v>0</v>
      </c>
      <c r="L16" s="150">
        <v>0</v>
      </c>
      <c r="M16" s="7"/>
    </row>
    <row r="17" spans="1:13" x14ac:dyDescent="0.2">
      <c r="A17" s="143" t="s">
        <v>23</v>
      </c>
      <c r="B17" s="253" t="s">
        <v>24</v>
      </c>
      <c r="C17" s="254"/>
      <c r="D17" s="144">
        <v>25636.9</v>
      </c>
      <c r="E17" s="145">
        <f t="shared" si="0"/>
        <v>3402.6013670449265</v>
      </c>
      <c r="F17" s="146">
        <v>21000</v>
      </c>
      <c r="G17" s="147">
        <f t="shared" si="1"/>
        <v>2787.1789767071468</v>
      </c>
      <c r="H17" s="147">
        <v>21000</v>
      </c>
      <c r="I17" s="148">
        <f t="shared" si="2"/>
        <v>2787.1789767071468</v>
      </c>
      <c r="J17" s="156">
        <v>21000</v>
      </c>
      <c r="K17" s="150">
        <f t="shared" si="3"/>
        <v>2787.1789767071468</v>
      </c>
      <c r="L17" s="150">
        <v>2787.1789767071468</v>
      </c>
      <c r="M17" s="7"/>
    </row>
    <row r="18" spans="1:13" ht="12.75" customHeight="1" x14ac:dyDescent="0.2">
      <c r="A18" s="151" t="s">
        <v>25</v>
      </c>
      <c r="B18" s="263" t="s">
        <v>26</v>
      </c>
      <c r="C18" s="264"/>
      <c r="D18" s="152">
        <f>D17</f>
        <v>25636.9</v>
      </c>
      <c r="E18" s="145">
        <f t="shared" si="0"/>
        <v>3402.6013670449265</v>
      </c>
      <c r="F18" s="153">
        <v>21000</v>
      </c>
      <c r="G18" s="154">
        <f t="shared" si="1"/>
        <v>2787.1789767071468</v>
      </c>
      <c r="H18" s="154">
        <v>21000</v>
      </c>
      <c r="I18" s="148">
        <f t="shared" si="2"/>
        <v>2787.1789767071468</v>
      </c>
      <c r="J18" s="155"/>
      <c r="K18" s="150">
        <f t="shared" si="3"/>
        <v>0</v>
      </c>
      <c r="L18" s="150">
        <v>0</v>
      </c>
      <c r="M18" s="7"/>
    </row>
    <row r="19" spans="1:13" ht="27.75" customHeight="1" x14ac:dyDescent="0.2">
      <c r="A19" s="143">
        <v>36</v>
      </c>
      <c r="B19" s="253" t="s">
        <v>151</v>
      </c>
      <c r="C19" s="254"/>
      <c r="D19" s="144">
        <v>492.52</v>
      </c>
      <c r="E19" s="145">
        <f t="shared" si="0"/>
        <v>65.368637600371613</v>
      </c>
      <c r="F19" s="146">
        <v>21000</v>
      </c>
      <c r="G19" s="154">
        <f t="shared" si="1"/>
        <v>2787.1789767071468</v>
      </c>
      <c r="H19" s="154">
        <v>0</v>
      </c>
      <c r="I19" s="148">
        <f t="shared" si="2"/>
        <v>0</v>
      </c>
      <c r="J19" s="155"/>
      <c r="K19" s="150">
        <f t="shared" si="3"/>
        <v>0</v>
      </c>
      <c r="L19" s="150">
        <v>0</v>
      </c>
      <c r="M19" s="7"/>
    </row>
    <row r="20" spans="1:13" ht="24.75" customHeight="1" x14ac:dyDescent="0.2">
      <c r="A20" s="143" t="s">
        <v>27</v>
      </c>
      <c r="B20" s="253" t="s">
        <v>28</v>
      </c>
      <c r="C20" s="254"/>
      <c r="D20" s="144">
        <v>298540.44</v>
      </c>
      <c r="E20" s="145">
        <f t="shared" si="0"/>
        <v>39623.125622138163</v>
      </c>
      <c r="F20" s="146">
        <v>460000</v>
      </c>
      <c r="G20" s="147">
        <f t="shared" si="1"/>
        <v>61052.491870727979</v>
      </c>
      <c r="H20" s="147">
        <v>400000</v>
      </c>
      <c r="I20" s="148">
        <f t="shared" si="2"/>
        <v>53089.123365850421</v>
      </c>
      <c r="J20" s="156">
        <v>400000</v>
      </c>
      <c r="K20" s="150">
        <f t="shared" si="3"/>
        <v>53089.123365850421</v>
      </c>
      <c r="L20" s="150">
        <v>53089.123365850421</v>
      </c>
      <c r="M20" s="7"/>
    </row>
    <row r="21" spans="1:13" ht="21.75" customHeight="1" x14ac:dyDescent="0.2">
      <c r="A21" s="151" t="s">
        <v>29</v>
      </c>
      <c r="B21" s="255" t="s">
        <v>30</v>
      </c>
      <c r="C21" s="254"/>
      <c r="D21" s="152">
        <v>298540.44</v>
      </c>
      <c r="E21" s="145">
        <f t="shared" si="0"/>
        <v>39623.125622138163</v>
      </c>
      <c r="F21" s="153">
        <v>460000</v>
      </c>
      <c r="G21" s="154">
        <f t="shared" si="1"/>
        <v>61052.491870727979</v>
      </c>
      <c r="H21" s="154">
        <v>400000</v>
      </c>
      <c r="I21" s="148">
        <f t="shared" si="2"/>
        <v>53089.123365850421</v>
      </c>
      <c r="J21" s="155"/>
      <c r="K21" s="150">
        <f t="shared" si="3"/>
        <v>0</v>
      </c>
      <c r="L21" s="150">
        <v>0</v>
      </c>
      <c r="M21" s="7"/>
    </row>
    <row r="22" spans="1:13" ht="22.5" customHeight="1" x14ac:dyDescent="0.2">
      <c r="A22" s="138" t="s">
        <v>31</v>
      </c>
      <c r="B22" s="256" t="s">
        <v>32</v>
      </c>
      <c r="C22" s="257"/>
      <c r="D22" s="139">
        <f>D25+D28</f>
        <v>176036</v>
      </c>
      <c r="E22" s="139">
        <f t="shared" si="0"/>
        <v>23363.992302077109</v>
      </c>
      <c r="F22" s="140">
        <v>134365</v>
      </c>
      <c r="G22" s="141">
        <f t="shared" si="1"/>
        <v>17833.300152631229</v>
      </c>
      <c r="H22" s="141">
        <f>H25</f>
        <v>142560.53</v>
      </c>
      <c r="I22" s="141">
        <f t="shared" si="2"/>
        <v>18921.03391067755</v>
      </c>
      <c r="J22" s="142">
        <v>142560.53</v>
      </c>
      <c r="K22" s="142">
        <f t="shared" si="3"/>
        <v>18921.03391067755</v>
      </c>
      <c r="L22" s="142">
        <v>18921.03391067755</v>
      </c>
      <c r="M22" s="7"/>
    </row>
    <row r="23" spans="1:13" ht="24" customHeight="1" x14ac:dyDescent="0.2">
      <c r="A23" s="143" t="s">
        <v>33</v>
      </c>
      <c r="B23" s="253" t="s">
        <v>34</v>
      </c>
      <c r="C23" s="254"/>
      <c r="D23" s="144">
        <v>0</v>
      </c>
      <c r="E23" s="145">
        <f t="shared" si="0"/>
        <v>0</v>
      </c>
      <c r="F23" s="146">
        <v>0</v>
      </c>
      <c r="G23" s="154">
        <f t="shared" si="1"/>
        <v>0</v>
      </c>
      <c r="H23" s="154"/>
      <c r="I23" s="148">
        <f t="shared" si="2"/>
        <v>0</v>
      </c>
      <c r="J23" s="155"/>
      <c r="K23" s="150">
        <f t="shared" si="3"/>
        <v>0</v>
      </c>
      <c r="L23" s="155">
        <v>0</v>
      </c>
      <c r="M23" s="7"/>
    </row>
    <row r="24" spans="1:13" x14ac:dyDescent="0.2">
      <c r="A24" s="151" t="s">
        <v>35</v>
      </c>
      <c r="B24" s="255" t="s">
        <v>36</v>
      </c>
      <c r="C24" s="254"/>
      <c r="D24" s="152">
        <v>0</v>
      </c>
      <c r="E24" s="145">
        <f t="shared" si="0"/>
        <v>0</v>
      </c>
      <c r="F24" s="153">
        <v>0</v>
      </c>
      <c r="G24" s="154">
        <f t="shared" si="1"/>
        <v>0</v>
      </c>
      <c r="H24" s="154"/>
      <c r="I24" s="148">
        <f t="shared" si="2"/>
        <v>0</v>
      </c>
      <c r="J24" s="155"/>
      <c r="K24" s="150">
        <f t="shared" si="3"/>
        <v>0</v>
      </c>
      <c r="L24" s="155">
        <v>0</v>
      </c>
      <c r="M24" s="7"/>
    </row>
    <row r="25" spans="1:13" ht="21" customHeight="1" x14ac:dyDescent="0.2">
      <c r="A25" s="143" t="s">
        <v>37</v>
      </c>
      <c r="B25" s="253" t="s">
        <v>38</v>
      </c>
      <c r="C25" s="254"/>
      <c r="D25" s="144">
        <v>76176.81</v>
      </c>
      <c r="E25" s="145">
        <f t="shared" si="0"/>
        <v>10110.400159267369</v>
      </c>
      <c r="F25" s="146">
        <v>134365</v>
      </c>
      <c r="G25" s="154">
        <f t="shared" si="1"/>
        <v>17833.300152631229</v>
      </c>
      <c r="H25" s="154">
        <f>H26+H27</f>
        <v>142560.53</v>
      </c>
      <c r="I25" s="148">
        <f t="shared" si="2"/>
        <v>18921.03391067755</v>
      </c>
      <c r="J25" s="155"/>
      <c r="K25" s="150">
        <f t="shared" si="3"/>
        <v>0</v>
      </c>
      <c r="L25" s="155">
        <v>0</v>
      </c>
      <c r="M25" s="7"/>
    </row>
    <row r="26" spans="1:13" x14ac:dyDescent="0.2">
      <c r="A26" s="151" t="s">
        <v>39</v>
      </c>
      <c r="B26" s="255" t="s">
        <v>40</v>
      </c>
      <c r="C26" s="254"/>
      <c r="D26" s="152">
        <v>0</v>
      </c>
      <c r="E26" s="145">
        <f t="shared" si="0"/>
        <v>0</v>
      </c>
      <c r="F26" s="153">
        <v>28500</v>
      </c>
      <c r="G26" s="154">
        <f t="shared" si="1"/>
        <v>3782.6000398168421</v>
      </c>
      <c r="H26" s="154">
        <v>28200</v>
      </c>
      <c r="I26" s="148">
        <f t="shared" si="2"/>
        <v>3742.7831972924546</v>
      </c>
      <c r="J26" s="155"/>
      <c r="K26" s="150">
        <f t="shared" si="3"/>
        <v>0</v>
      </c>
      <c r="L26" s="155">
        <v>0</v>
      </c>
      <c r="M26" s="7"/>
    </row>
    <row r="27" spans="1:13" x14ac:dyDescent="0.2">
      <c r="A27" s="151" t="s">
        <v>41</v>
      </c>
      <c r="B27" s="255" t="s">
        <v>42</v>
      </c>
      <c r="C27" s="254"/>
      <c r="D27" s="152">
        <v>0</v>
      </c>
      <c r="E27" s="145">
        <f t="shared" si="0"/>
        <v>0</v>
      </c>
      <c r="F27" s="153">
        <v>105865</v>
      </c>
      <c r="G27" s="154">
        <f t="shared" si="1"/>
        <v>14050.700112814386</v>
      </c>
      <c r="H27" s="154">
        <v>114360.53</v>
      </c>
      <c r="I27" s="148">
        <f t="shared" si="2"/>
        <v>15178.250713385094</v>
      </c>
      <c r="J27" s="155"/>
      <c r="K27" s="150">
        <f t="shared" si="3"/>
        <v>0</v>
      </c>
      <c r="L27" s="155">
        <v>0</v>
      </c>
      <c r="M27" s="7"/>
    </row>
    <row r="28" spans="1:13" ht="22.5" customHeight="1" x14ac:dyDescent="0.2">
      <c r="A28" s="143" t="s">
        <v>43</v>
      </c>
      <c r="B28" s="253" t="s">
        <v>44</v>
      </c>
      <c r="C28" s="254"/>
      <c r="D28" s="144">
        <v>99859.19</v>
      </c>
      <c r="E28" s="145">
        <f t="shared" si="0"/>
        <v>13253.592142809741</v>
      </c>
      <c r="F28" s="146">
        <v>0</v>
      </c>
      <c r="G28" s="154">
        <f t="shared" si="1"/>
        <v>0</v>
      </c>
      <c r="H28" s="154"/>
      <c r="I28" s="148">
        <f t="shared" si="2"/>
        <v>0</v>
      </c>
      <c r="J28" s="155"/>
      <c r="K28" s="150">
        <f t="shared" si="3"/>
        <v>0</v>
      </c>
      <c r="L28" s="155">
        <v>0</v>
      </c>
      <c r="M28" s="7"/>
    </row>
    <row r="29" spans="1:13" ht="21.75" customHeight="1" x14ac:dyDescent="0.2">
      <c r="A29" s="151" t="s">
        <v>45</v>
      </c>
      <c r="B29" s="255" t="s">
        <v>46</v>
      </c>
      <c r="C29" s="254"/>
      <c r="D29" s="152">
        <v>0</v>
      </c>
      <c r="E29" s="145">
        <f t="shared" si="0"/>
        <v>0</v>
      </c>
      <c r="F29" s="153">
        <v>0</v>
      </c>
      <c r="G29" s="154">
        <f t="shared" si="1"/>
        <v>0</v>
      </c>
      <c r="H29" s="154"/>
      <c r="I29" s="148">
        <f t="shared" si="2"/>
        <v>0</v>
      </c>
      <c r="J29" s="155"/>
      <c r="K29" s="150">
        <f t="shared" si="3"/>
        <v>0</v>
      </c>
      <c r="L29" s="155">
        <v>0</v>
      </c>
      <c r="M29" s="7"/>
    </row>
    <row r="30" spans="1:13" ht="409.6" hidden="1" customHeight="1" x14ac:dyDescent="0.2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7"/>
    </row>
    <row r="31" spans="1:13" ht="35.25" customHeight="1" x14ac:dyDescent="0.2">
      <c r="A31" s="157"/>
      <c r="B31" s="157"/>
      <c r="C31" s="157" t="s">
        <v>160</v>
      </c>
      <c r="D31" s="158">
        <f t="shared" ref="D31:I31" si="4">D7+D22</f>
        <v>7462426.9999999991</v>
      </c>
      <c r="E31" s="158">
        <f t="shared" si="4"/>
        <v>990434.26902913244</v>
      </c>
      <c r="F31" s="158">
        <f t="shared" si="4"/>
        <v>8746895.7100000009</v>
      </c>
      <c r="G31" s="142">
        <f t="shared" si="4"/>
        <v>1160912.5635410447</v>
      </c>
      <c r="H31" s="142">
        <f t="shared" si="4"/>
        <v>8989178.6499999985</v>
      </c>
      <c r="I31" s="142">
        <f t="shared" si="4"/>
        <v>1193069.0357687967</v>
      </c>
      <c r="J31" s="157"/>
      <c r="K31" s="142">
        <f>K7+K22</f>
        <v>1180856.0355697125</v>
      </c>
      <c r="L31" s="142">
        <f>L7+L22</f>
        <v>1180856.0355697125</v>
      </c>
      <c r="M31" s="99"/>
    </row>
    <row r="32" spans="1:13" ht="25.5" customHeight="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</sheetData>
  <mergeCells count="27">
    <mergeCell ref="A2:D2"/>
    <mergeCell ref="B4:C4"/>
    <mergeCell ref="B5:C5"/>
    <mergeCell ref="B19:C19"/>
    <mergeCell ref="B18:C18"/>
    <mergeCell ref="B6:C6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15:C15"/>
    <mergeCell ref="B16:C16"/>
    <mergeCell ref="B25:C25"/>
    <mergeCell ref="B26:C26"/>
    <mergeCell ref="B27:C27"/>
    <mergeCell ref="B28:C28"/>
    <mergeCell ref="B29:C29"/>
    <mergeCell ref="B17:C17"/>
    <mergeCell ref="B20:C20"/>
    <mergeCell ref="B21:C21"/>
    <mergeCell ref="B22:C22"/>
    <mergeCell ref="B23:C2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zoomScale="80" zoomScaleNormal="80" workbookViewId="0">
      <selection activeCell="D8" sqref="D8"/>
    </sheetView>
  </sheetViews>
  <sheetFormatPr defaultRowHeight="12.75" x14ac:dyDescent="0.2"/>
  <cols>
    <col min="4" max="4" width="74.7109375" customWidth="1"/>
    <col min="5" max="5" width="19.7109375" customWidth="1"/>
    <col min="6" max="6" width="25.7109375" customWidth="1"/>
    <col min="7" max="7" width="16.7109375" customWidth="1"/>
    <col min="8" max="8" width="13.7109375" customWidth="1"/>
    <col min="9" max="9" width="17" customWidth="1"/>
    <col min="10" max="10" width="17.28515625" customWidth="1"/>
    <col min="11" max="11" width="17.85546875" hidden="1" customWidth="1"/>
    <col min="12" max="12" width="17.85546875" customWidth="1"/>
    <col min="13" max="13" width="13.42578125" hidden="1" customWidth="1"/>
    <col min="14" max="14" width="17.85546875" customWidth="1"/>
  </cols>
  <sheetData>
    <row r="1" spans="2:14" ht="18" x14ac:dyDescent="0.25">
      <c r="B1" s="1" t="s">
        <v>91</v>
      </c>
      <c r="C1" s="1"/>
    </row>
    <row r="2" spans="2:14" ht="18" x14ac:dyDescent="0.25">
      <c r="B2" s="1" t="s">
        <v>92</v>
      </c>
      <c r="C2" s="1"/>
    </row>
    <row r="3" spans="2:14" ht="18" x14ac:dyDescent="0.25">
      <c r="B3" s="1" t="s">
        <v>93</v>
      </c>
      <c r="C3" s="1"/>
    </row>
    <row r="4" spans="2:14" x14ac:dyDescent="0.2">
      <c r="B4" s="2" t="s">
        <v>94</v>
      </c>
      <c r="C4" s="3"/>
    </row>
    <row r="5" spans="2:14" x14ac:dyDescent="0.2">
      <c r="B5" s="2" t="s">
        <v>95</v>
      </c>
      <c r="C5" s="3"/>
    </row>
    <row r="6" spans="2:14" x14ac:dyDescent="0.2">
      <c r="B6" s="2" t="s">
        <v>96</v>
      </c>
      <c r="C6" s="3"/>
    </row>
    <row r="8" spans="2:14" ht="23.25" x14ac:dyDescent="0.35">
      <c r="B8" s="4" t="s">
        <v>97</v>
      </c>
      <c r="C8" s="5"/>
      <c r="D8" s="5"/>
    </row>
    <row r="9" spans="2:14" x14ac:dyDescent="0.2">
      <c r="C9" s="3"/>
    </row>
    <row r="11" spans="2:14" ht="18.75" x14ac:dyDescent="0.3">
      <c r="B11" s="6" t="s">
        <v>98</v>
      </c>
    </row>
    <row r="12" spans="2:14" s="8" customFormat="1" ht="45" x14ac:dyDescent="0.2">
      <c r="B12" s="195" t="s">
        <v>99</v>
      </c>
      <c r="C12" s="195" t="s">
        <v>100</v>
      </c>
      <c r="D12" s="195" t="s">
        <v>101</v>
      </c>
      <c r="E12" s="195" t="s">
        <v>126</v>
      </c>
      <c r="F12" s="195" t="s">
        <v>152</v>
      </c>
      <c r="G12" s="196" t="s">
        <v>150</v>
      </c>
      <c r="H12" s="196" t="s">
        <v>153</v>
      </c>
      <c r="I12" s="196" t="s">
        <v>147</v>
      </c>
      <c r="J12" s="196" t="s">
        <v>128</v>
      </c>
      <c r="K12" s="197" t="s">
        <v>148</v>
      </c>
      <c r="L12" s="197" t="s">
        <v>158</v>
      </c>
      <c r="M12" s="197" t="s">
        <v>149</v>
      </c>
      <c r="N12" s="197" t="s">
        <v>159</v>
      </c>
    </row>
    <row r="13" spans="2:14" ht="15" x14ac:dyDescent="0.2">
      <c r="B13" s="159"/>
      <c r="C13" s="160">
        <v>6</v>
      </c>
      <c r="D13" s="160" t="s">
        <v>102</v>
      </c>
      <c r="E13" s="161">
        <f>E18+E26+E35</f>
        <v>6546132.8399999999</v>
      </c>
      <c r="F13" s="161">
        <f>E13/7.5345</f>
        <v>868821.13478001184</v>
      </c>
      <c r="G13" s="162">
        <f>G18+G26+G31+G35</f>
        <v>8746895</v>
      </c>
      <c r="H13" s="162">
        <f>G13/7.5345</f>
        <v>1160912.4693078506</v>
      </c>
      <c r="I13" s="162">
        <f>I18+I26+I31+I35</f>
        <v>8846618.1199999992</v>
      </c>
      <c r="J13" s="162">
        <f>I13/7.5345</f>
        <v>1174148.0018581192</v>
      </c>
      <c r="K13" s="161">
        <f>K18+K26+K31+K35</f>
        <v>8754599.2699999996</v>
      </c>
      <c r="L13" s="161">
        <f>L18+L26+L31+L35</f>
        <v>1180856.0007870463</v>
      </c>
      <c r="M13" s="161">
        <f>K13</f>
        <v>8754599.2699999996</v>
      </c>
      <c r="N13" s="161">
        <f>N18+N26+N31+N35</f>
        <v>1180856.0008122637</v>
      </c>
    </row>
    <row r="14" spans="2:14" x14ac:dyDescent="0.2">
      <c r="B14" s="163"/>
      <c r="C14" s="164"/>
      <c r="D14" s="164"/>
      <c r="E14" s="165"/>
      <c r="F14" s="166"/>
      <c r="G14" s="167"/>
      <c r="H14" s="167"/>
      <c r="I14" s="167"/>
      <c r="J14" s="168"/>
      <c r="K14" s="169"/>
      <c r="L14" s="170"/>
      <c r="M14" s="163"/>
      <c r="N14" s="170"/>
    </row>
    <row r="15" spans="2:14" x14ac:dyDescent="0.2">
      <c r="B15" s="163"/>
      <c r="C15" s="171">
        <v>64</v>
      </c>
      <c r="D15" s="171" t="s">
        <v>103</v>
      </c>
      <c r="E15" s="172"/>
      <c r="F15" s="166"/>
      <c r="G15" s="173"/>
      <c r="H15" s="173"/>
      <c r="I15" s="173"/>
      <c r="J15" s="168"/>
      <c r="K15" s="174"/>
      <c r="L15" s="170"/>
      <c r="M15" s="163"/>
      <c r="N15" s="170"/>
    </row>
    <row r="16" spans="2:14" x14ac:dyDescent="0.2">
      <c r="B16" s="163"/>
      <c r="C16" s="163">
        <v>641</v>
      </c>
      <c r="D16" s="163" t="s">
        <v>104</v>
      </c>
      <c r="E16" s="175"/>
      <c r="F16" s="166"/>
      <c r="G16" s="176"/>
      <c r="H16" s="176"/>
      <c r="I16" s="176"/>
      <c r="J16" s="168"/>
      <c r="K16" s="177"/>
      <c r="L16" s="170"/>
      <c r="M16" s="163"/>
      <c r="N16" s="170"/>
    </row>
    <row r="17" spans="2:14" x14ac:dyDescent="0.2">
      <c r="B17" s="163"/>
      <c r="C17" s="163"/>
      <c r="D17" s="163"/>
      <c r="E17" s="175"/>
      <c r="F17" s="166"/>
      <c r="G17" s="176"/>
      <c r="H17" s="176"/>
      <c r="I17" s="176"/>
      <c r="J17" s="168"/>
      <c r="K17" s="177"/>
      <c r="L17" s="170"/>
      <c r="M17" s="163"/>
      <c r="N17" s="170"/>
    </row>
    <row r="18" spans="2:14" ht="14.25" x14ac:dyDescent="0.2">
      <c r="B18" s="159"/>
      <c r="C18" s="159">
        <v>63</v>
      </c>
      <c r="D18" s="159" t="s">
        <v>105</v>
      </c>
      <c r="E18" s="178">
        <f>E19+E20+E21</f>
        <v>5880060.8600000003</v>
      </c>
      <c r="F18" s="178">
        <f t="shared" ref="F18:F45" si="0">E18/7.5345</f>
        <v>780418.19098812132</v>
      </c>
      <c r="G18" s="179">
        <f>G19+G20+G21+G22+G23</f>
        <v>7385678</v>
      </c>
      <c r="H18" s="179">
        <f>G18/7.5345</f>
        <v>980247.92620611843</v>
      </c>
      <c r="I18" s="179">
        <f>I19+I20+I21+I22+I23</f>
        <v>7611299.3099999996</v>
      </c>
      <c r="J18" s="180">
        <f t="shared" ref="J18:J48" si="1">I18/7.5345</f>
        <v>1010193.0201075054</v>
      </c>
      <c r="K18" s="181">
        <f>K19+K20+K21+K22+K23</f>
        <v>7614298.04</v>
      </c>
      <c r="L18" s="181">
        <f>K18/7.5345</f>
        <v>1010591.0199747826</v>
      </c>
      <c r="M18" s="178">
        <f>M19+M20+M21+M22+M23</f>
        <v>7429678</v>
      </c>
      <c r="N18" s="181">
        <v>1010591.02</v>
      </c>
    </row>
    <row r="19" spans="2:14" x14ac:dyDescent="0.2">
      <c r="B19" s="163" t="s">
        <v>74</v>
      </c>
      <c r="C19" s="163">
        <v>636</v>
      </c>
      <c r="D19" s="163" t="s">
        <v>185</v>
      </c>
      <c r="E19" s="175">
        <v>338384.46</v>
      </c>
      <c r="F19" s="175">
        <f t="shared" si="0"/>
        <v>44911.335855066696</v>
      </c>
      <c r="G19" s="176">
        <v>265000</v>
      </c>
      <c r="H19" s="182">
        <f t="shared" ref="H19:H46" si="2">G19/7.5345</f>
        <v>35171.544229875901</v>
      </c>
      <c r="I19" s="183">
        <v>341998.49</v>
      </c>
      <c r="J19" s="183">
        <f t="shared" si="1"/>
        <v>45391.000066361397</v>
      </c>
      <c r="K19" s="177">
        <v>341998.49</v>
      </c>
      <c r="L19" s="177">
        <v>0</v>
      </c>
      <c r="M19" s="175">
        <v>265000</v>
      </c>
      <c r="N19" s="177">
        <v>0</v>
      </c>
    </row>
    <row r="20" spans="2:14" x14ac:dyDescent="0.2">
      <c r="B20" s="163" t="s">
        <v>71</v>
      </c>
      <c r="C20" s="163">
        <v>636</v>
      </c>
      <c r="D20" s="163" t="s">
        <v>186</v>
      </c>
      <c r="E20" s="175">
        <v>13680.4</v>
      </c>
      <c r="F20" s="175">
        <f t="shared" si="0"/>
        <v>1815.7011082354502</v>
      </c>
      <c r="G20" s="176">
        <v>31200</v>
      </c>
      <c r="H20" s="182">
        <f t="shared" si="2"/>
        <v>4140.9516225363323</v>
      </c>
      <c r="I20" s="183">
        <v>15800</v>
      </c>
      <c r="J20" s="183">
        <f t="shared" si="1"/>
        <v>2097.0203729510913</v>
      </c>
      <c r="K20" s="177">
        <v>15800</v>
      </c>
      <c r="L20" s="177">
        <v>0</v>
      </c>
      <c r="M20" s="175">
        <v>31200</v>
      </c>
      <c r="N20" s="177">
        <v>0</v>
      </c>
    </row>
    <row r="21" spans="2:14" x14ac:dyDescent="0.2">
      <c r="B21" s="163" t="s">
        <v>61</v>
      </c>
      <c r="C21" s="163">
        <v>636</v>
      </c>
      <c r="D21" s="163" t="s">
        <v>187</v>
      </c>
      <c r="E21" s="184">
        <v>5527996</v>
      </c>
      <c r="F21" s="175">
        <f t="shared" si="0"/>
        <v>733691.15402481914</v>
      </c>
      <c r="G21" s="182">
        <v>6986478</v>
      </c>
      <c r="H21" s="182">
        <f t="shared" si="2"/>
        <v>927264.98108699976</v>
      </c>
      <c r="I21" s="185">
        <v>7145004.0199999996</v>
      </c>
      <c r="J21" s="183">
        <f t="shared" si="1"/>
        <v>948304.99966819282</v>
      </c>
      <c r="K21" s="177">
        <v>7145004.0199999996</v>
      </c>
      <c r="L21" s="177">
        <v>0</v>
      </c>
      <c r="M21" s="175">
        <v>6983478</v>
      </c>
      <c r="N21" s="177">
        <v>0</v>
      </c>
    </row>
    <row r="22" spans="2:14" x14ac:dyDescent="0.2">
      <c r="B22" s="163"/>
      <c r="C22" s="163">
        <v>636</v>
      </c>
      <c r="D22" s="163" t="s">
        <v>188</v>
      </c>
      <c r="E22" s="184"/>
      <c r="F22" s="172"/>
      <c r="G22" s="176">
        <v>3000</v>
      </c>
      <c r="H22" s="182">
        <f t="shared" si="2"/>
        <v>398.16842524387812</v>
      </c>
      <c r="I22" s="183">
        <v>0</v>
      </c>
      <c r="J22" s="183">
        <f t="shared" si="1"/>
        <v>0</v>
      </c>
      <c r="K22" s="177">
        <v>2998.73</v>
      </c>
      <c r="L22" s="177">
        <v>0</v>
      </c>
      <c r="M22" s="175">
        <v>0</v>
      </c>
      <c r="N22" s="177">
        <f>M22/7.5345</f>
        <v>0</v>
      </c>
    </row>
    <row r="23" spans="2:14" x14ac:dyDescent="0.2">
      <c r="B23" s="163" t="s">
        <v>78</v>
      </c>
      <c r="C23" s="163">
        <v>638</v>
      </c>
      <c r="D23" s="163" t="s">
        <v>189</v>
      </c>
      <c r="E23" s="175"/>
      <c r="F23" s="172"/>
      <c r="G23" s="176">
        <v>100000</v>
      </c>
      <c r="H23" s="182">
        <f t="shared" si="2"/>
        <v>13272.280841462605</v>
      </c>
      <c r="I23" s="183">
        <v>108496.8</v>
      </c>
      <c r="J23" s="183">
        <f t="shared" si="1"/>
        <v>14400</v>
      </c>
      <c r="K23" s="177">
        <v>108496.8</v>
      </c>
      <c r="L23" s="177">
        <v>0</v>
      </c>
      <c r="M23" s="175">
        <v>150000</v>
      </c>
      <c r="N23" s="177">
        <v>0</v>
      </c>
    </row>
    <row r="24" spans="2:14" x14ac:dyDescent="0.2">
      <c r="B24" s="163"/>
      <c r="C24" s="163"/>
      <c r="D24" s="163"/>
      <c r="E24" s="175"/>
      <c r="F24" s="172"/>
      <c r="G24" s="176"/>
      <c r="H24" s="182"/>
      <c r="I24" s="176"/>
      <c r="J24" s="168"/>
      <c r="K24" s="177"/>
      <c r="L24" s="177"/>
      <c r="M24" s="163"/>
      <c r="N24" s="177"/>
    </row>
    <row r="25" spans="2:14" x14ac:dyDescent="0.2">
      <c r="B25" s="163"/>
      <c r="C25" s="163"/>
      <c r="D25" s="163"/>
      <c r="E25" s="175"/>
      <c r="F25" s="172"/>
      <c r="G25" s="176"/>
      <c r="H25" s="173"/>
      <c r="I25" s="176"/>
      <c r="J25" s="168"/>
      <c r="K25" s="177"/>
      <c r="L25" s="177"/>
      <c r="M25" s="163"/>
      <c r="N25" s="177"/>
    </row>
    <row r="26" spans="2:14" ht="15" x14ac:dyDescent="0.2">
      <c r="B26" s="159"/>
      <c r="C26" s="159">
        <v>65</v>
      </c>
      <c r="D26" s="159" t="s">
        <v>106</v>
      </c>
      <c r="E26" s="178">
        <f>SUM(E27+E28+E29)</f>
        <v>41065.839999999997</v>
      </c>
      <c r="F26" s="186">
        <f t="shared" si="0"/>
        <v>5450.3736147056861</v>
      </c>
      <c r="G26" s="179">
        <f>G27+G28</f>
        <v>207163</v>
      </c>
      <c r="H26" s="179">
        <f t="shared" si="2"/>
        <v>27495.255159599175</v>
      </c>
      <c r="I26" s="179">
        <f>I27+I28</f>
        <v>136374.29999999999</v>
      </c>
      <c r="J26" s="162">
        <f t="shared" si="1"/>
        <v>18099.980091578735</v>
      </c>
      <c r="K26" s="181">
        <f>K27+K28</f>
        <v>136374.29999999999</v>
      </c>
      <c r="L26" s="161">
        <f>K26/7.5345</f>
        <v>18099.980091578735</v>
      </c>
      <c r="M26" s="181">
        <f>M27+M28</f>
        <v>136374.29999999999</v>
      </c>
      <c r="N26" s="161">
        <f>M26/7.5345</f>
        <v>18099.980091578735</v>
      </c>
    </row>
    <row r="27" spans="2:14" x14ac:dyDescent="0.2">
      <c r="B27" s="163"/>
      <c r="C27" s="163">
        <v>652</v>
      </c>
      <c r="D27" s="163" t="s">
        <v>190</v>
      </c>
      <c r="E27" s="175">
        <v>41065.839999999997</v>
      </c>
      <c r="F27" s="175">
        <f t="shared" si="0"/>
        <v>5450.3736147056861</v>
      </c>
      <c r="G27" s="176">
        <v>191163</v>
      </c>
      <c r="H27" s="176">
        <f t="shared" si="2"/>
        <v>25371.690224965158</v>
      </c>
      <c r="I27" s="183">
        <v>134000.93</v>
      </c>
      <c r="J27" s="183">
        <f t="shared" si="1"/>
        <v>17784.979759771715</v>
      </c>
      <c r="K27" s="177">
        <v>134000.93</v>
      </c>
      <c r="L27" s="177">
        <v>0</v>
      </c>
      <c r="M27" s="177">
        <v>134000.93</v>
      </c>
      <c r="N27" s="177">
        <v>0</v>
      </c>
    </row>
    <row r="28" spans="2:14" x14ac:dyDescent="0.2">
      <c r="B28" s="163">
        <v>230102</v>
      </c>
      <c r="C28" s="163">
        <v>652</v>
      </c>
      <c r="D28" s="163" t="s">
        <v>191</v>
      </c>
      <c r="E28" s="175"/>
      <c r="F28" s="166"/>
      <c r="G28" s="176">
        <v>16000</v>
      </c>
      <c r="H28" s="176">
        <f t="shared" si="2"/>
        <v>2123.5649346340169</v>
      </c>
      <c r="I28" s="183">
        <v>2373.37</v>
      </c>
      <c r="J28" s="183">
        <f t="shared" si="1"/>
        <v>315.00033180702098</v>
      </c>
      <c r="K28" s="177">
        <v>2373.37</v>
      </c>
      <c r="L28" s="177">
        <v>0</v>
      </c>
      <c r="M28" s="177">
        <v>2373.37</v>
      </c>
      <c r="N28" s="177">
        <v>0</v>
      </c>
    </row>
    <row r="29" spans="2:14" x14ac:dyDescent="0.2">
      <c r="B29" s="163"/>
      <c r="C29" s="163">
        <v>652</v>
      </c>
      <c r="D29" s="163" t="s">
        <v>192</v>
      </c>
      <c r="E29" s="184"/>
      <c r="F29" s="166"/>
      <c r="G29" s="176">
        <v>0</v>
      </c>
      <c r="H29" s="176">
        <f t="shared" si="2"/>
        <v>0</v>
      </c>
      <c r="I29" s="183"/>
      <c r="J29" s="183">
        <f t="shared" si="1"/>
        <v>0</v>
      </c>
      <c r="K29" s="177"/>
      <c r="L29" s="177"/>
      <c r="M29" s="177"/>
      <c r="N29" s="177"/>
    </row>
    <row r="30" spans="2:14" x14ac:dyDescent="0.2">
      <c r="B30" s="163"/>
      <c r="C30" s="163"/>
      <c r="D30" s="163"/>
      <c r="E30" s="175"/>
      <c r="F30" s="166"/>
      <c r="G30" s="176"/>
      <c r="H30" s="176">
        <f t="shared" si="2"/>
        <v>0</v>
      </c>
      <c r="I30" s="183"/>
      <c r="J30" s="183">
        <f t="shared" si="1"/>
        <v>0</v>
      </c>
      <c r="K30" s="177"/>
      <c r="L30" s="177"/>
      <c r="M30" s="177"/>
      <c r="N30" s="177"/>
    </row>
    <row r="31" spans="2:14" x14ac:dyDescent="0.2">
      <c r="B31" s="198"/>
      <c r="C31" s="198">
        <v>66</v>
      </c>
      <c r="D31" s="198" t="s">
        <v>107</v>
      </c>
      <c r="E31" s="201"/>
      <c r="F31" s="202"/>
      <c r="G31" s="199">
        <f>G32</f>
        <v>161552</v>
      </c>
      <c r="H31" s="199">
        <f t="shared" si="2"/>
        <v>21441.635144999665</v>
      </c>
      <c r="I31" s="200">
        <f>I32</f>
        <v>137571.99</v>
      </c>
      <c r="J31" s="203">
        <f t="shared" si="1"/>
        <v>18258.940871988849</v>
      </c>
      <c r="K31" s="204">
        <f>K32</f>
        <v>137571.99</v>
      </c>
      <c r="L31" s="204">
        <v>37179.94</v>
      </c>
      <c r="M31" s="204">
        <f>M32</f>
        <v>137571.99</v>
      </c>
      <c r="N31" s="204">
        <v>37179.94</v>
      </c>
    </row>
    <row r="32" spans="2:14" x14ac:dyDescent="0.2">
      <c r="B32" s="163"/>
      <c r="C32" s="163">
        <v>661</v>
      </c>
      <c r="D32" s="163" t="s">
        <v>108</v>
      </c>
      <c r="E32" s="175"/>
      <c r="F32" s="166"/>
      <c r="G32" s="176">
        <v>161552</v>
      </c>
      <c r="H32" s="176">
        <f t="shared" si="2"/>
        <v>21441.635144999665</v>
      </c>
      <c r="I32" s="183">
        <v>137571.99</v>
      </c>
      <c r="J32" s="183">
        <f t="shared" si="1"/>
        <v>18258.940871988849</v>
      </c>
      <c r="K32" s="177">
        <v>137571.99</v>
      </c>
      <c r="L32" s="177">
        <v>0</v>
      </c>
      <c r="M32" s="177">
        <v>137571.99</v>
      </c>
      <c r="N32" s="177">
        <v>0</v>
      </c>
    </row>
    <row r="33" spans="2:14" x14ac:dyDescent="0.2">
      <c r="B33" s="163"/>
      <c r="C33" s="163"/>
      <c r="D33" s="163"/>
      <c r="E33" s="175"/>
      <c r="F33" s="166"/>
      <c r="G33" s="176"/>
      <c r="H33" s="173"/>
      <c r="I33" s="183"/>
      <c r="J33" s="168"/>
      <c r="K33" s="177"/>
      <c r="L33" s="187"/>
      <c r="M33" s="177"/>
      <c r="N33" s="187"/>
    </row>
    <row r="34" spans="2:14" x14ac:dyDescent="0.2">
      <c r="B34" s="188" t="s">
        <v>99</v>
      </c>
      <c r="C34" s="188" t="s">
        <v>100</v>
      </c>
      <c r="D34" s="188" t="s">
        <v>101</v>
      </c>
      <c r="E34" s="188"/>
      <c r="F34" s="166"/>
      <c r="G34" s="189"/>
      <c r="H34" s="173"/>
      <c r="I34" s="190"/>
      <c r="J34" s="168"/>
      <c r="K34" s="191"/>
      <c r="L34" s="187"/>
      <c r="M34" s="191"/>
      <c r="N34" s="187"/>
    </row>
    <row r="35" spans="2:14" ht="15" x14ac:dyDescent="0.2">
      <c r="B35" s="159"/>
      <c r="C35" s="159">
        <v>67</v>
      </c>
      <c r="D35" s="159" t="s">
        <v>109</v>
      </c>
      <c r="E35" s="178">
        <f>E36+E37+E38+E39+E40+E41+E42+E43+E44+E45</f>
        <v>625006.14</v>
      </c>
      <c r="F35" s="186">
        <f t="shared" si="0"/>
        <v>82952.570177184942</v>
      </c>
      <c r="G35" s="179">
        <f>G36+G37+G38+G39+G40+G41+G42+G43+G44+G45+G48</f>
        <v>992502</v>
      </c>
      <c r="H35" s="179">
        <f t="shared" si="2"/>
        <v>131727.65279713317</v>
      </c>
      <c r="I35" s="180">
        <f>I36+I37+I38+I39+I40+I41+I46+I47+I48</f>
        <v>961372.52</v>
      </c>
      <c r="J35" s="162">
        <f t="shared" si="1"/>
        <v>127596.06078704626</v>
      </c>
      <c r="K35" s="181">
        <f>K36+K37+K38+K39+K40+K41</f>
        <v>866354.94</v>
      </c>
      <c r="L35" s="161">
        <f>K35/7.5345</f>
        <v>114985.06072068484</v>
      </c>
      <c r="M35" s="181">
        <f>M36+M37+M38+M39+M40+M41</f>
        <v>866354.94</v>
      </c>
      <c r="N35" s="161">
        <f>M35/7.5345</f>
        <v>114985.06072068484</v>
      </c>
    </row>
    <row r="36" spans="2:14" x14ac:dyDescent="0.2">
      <c r="B36" s="163" t="s">
        <v>57</v>
      </c>
      <c r="C36" s="163">
        <v>671</v>
      </c>
      <c r="D36" s="163" t="s">
        <v>110</v>
      </c>
      <c r="E36" s="175">
        <v>225648</v>
      </c>
      <c r="F36" s="175">
        <f t="shared" si="0"/>
        <v>29948.636273143537</v>
      </c>
      <c r="G36" s="176">
        <v>225648</v>
      </c>
      <c r="H36" s="176">
        <f t="shared" si="2"/>
        <v>29948.636273143537</v>
      </c>
      <c r="I36" s="183">
        <v>225650.74</v>
      </c>
      <c r="J36" s="183">
        <f t="shared" si="1"/>
        <v>29948.999933638592</v>
      </c>
      <c r="K36" s="177">
        <v>225650.74</v>
      </c>
      <c r="L36" s="177">
        <v>0</v>
      </c>
      <c r="M36" s="177">
        <v>225650.74</v>
      </c>
      <c r="N36" s="177">
        <v>0</v>
      </c>
    </row>
    <row r="37" spans="2:14" x14ac:dyDescent="0.2">
      <c r="B37" s="163" t="s">
        <v>59</v>
      </c>
      <c r="C37" s="163">
        <v>671</v>
      </c>
      <c r="D37" s="163" t="s">
        <v>111</v>
      </c>
      <c r="E37" s="175">
        <v>6500</v>
      </c>
      <c r="F37" s="175">
        <f t="shared" si="0"/>
        <v>862.69825469506929</v>
      </c>
      <c r="G37" s="176">
        <v>6500</v>
      </c>
      <c r="H37" s="176">
        <f t="shared" si="2"/>
        <v>862.69825469506929</v>
      </c>
      <c r="I37" s="183">
        <v>15596.42</v>
      </c>
      <c r="J37" s="183">
        <f t="shared" si="1"/>
        <v>2070.000663614042</v>
      </c>
      <c r="K37" s="177">
        <v>15596.42</v>
      </c>
      <c r="L37" s="177">
        <v>0</v>
      </c>
      <c r="M37" s="177">
        <v>15596.42</v>
      </c>
      <c r="N37" s="177">
        <v>0</v>
      </c>
    </row>
    <row r="38" spans="2:14" x14ac:dyDescent="0.2">
      <c r="B38" s="163" t="s">
        <v>65</v>
      </c>
      <c r="C38" s="163">
        <v>671</v>
      </c>
      <c r="D38" s="163" t="s">
        <v>112</v>
      </c>
      <c r="E38" s="175">
        <v>150816</v>
      </c>
      <c r="F38" s="175">
        <f t="shared" si="0"/>
        <v>20016.723073860241</v>
      </c>
      <c r="G38" s="192">
        <v>149837</v>
      </c>
      <c r="H38" s="176">
        <f t="shared" si="2"/>
        <v>19886.787444422323</v>
      </c>
      <c r="I38" s="193">
        <v>218107.78</v>
      </c>
      <c r="J38" s="183">
        <f t="shared" si="1"/>
        <v>28947.877098679408</v>
      </c>
      <c r="K38" s="177">
        <v>218107.78</v>
      </c>
      <c r="L38" s="177">
        <v>0</v>
      </c>
      <c r="M38" s="177">
        <v>218107.78</v>
      </c>
      <c r="N38" s="177">
        <v>0</v>
      </c>
    </row>
    <row r="39" spans="2:14" x14ac:dyDescent="0.2">
      <c r="B39" s="163" t="s">
        <v>65</v>
      </c>
      <c r="C39" s="163">
        <v>671</v>
      </c>
      <c r="D39" s="163" t="s">
        <v>113</v>
      </c>
      <c r="E39" s="175">
        <v>124200</v>
      </c>
      <c r="F39" s="175">
        <f t="shared" si="0"/>
        <v>16484.172805096554</v>
      </c>
      <c r="G39" s="176">
        <v>603517</v>
      </c>
      <c r="H39" s="176">
        <f t="shared" si="2"/>
        <v>80100.471165969866</v>
      </c>
      <c r="I39" s="183">
        <v>400000</v>
      </c>
      <c r="J39" s="183">
        <f t="shared" si="1"/>
        <v>53089.123365850421</v>
      </c>
      <c r="K39" s="177">
        <v>400000</v>
      </c>
      <c r="L39" s="177">
        <v>0</v>
      </c>
      <c r="M39" s="177">
        <v>400000</v>
      </c>
      <c r="N39" s="177">
        <v>0</v>
      </c>
    </row>
    <row r="40" spans="2:14" x14ac:dyDescent="0.2">
      <c r="B40" s="163" t="s">
        <v>70</v>
      </c>
      <c r="C40" s="163">
        <v>671</v>
      </c>
      <c r="D40" s="163" t="s">
        <v>114</v>
      </c>
      <c r="E40" s="184">
        <v>0</v>
      </c>
      <c r="F40" s="175">
        <f t="shared" si="0"/>
        <v>0</v>
      </c>
      <c r="G40" s="176">
        <v>0</v>
      </c>
      <c r="H40" s="176">
        <f t="shared" si="2"/>
        <v>0</v>
      </c>
      <c r="I40" s="183">
        <v>0</v>
      </c>
      <c r="J40" s="183">
        <f t="shared" si="1"/>
        <v>0</v>
      </c>
      <c r="K40" s="177">
        <v>0</v>
      </c>
      <c r="L40" s="177">
        <v>0</v>
      </c>
      <c r="M40" s="177">
        <v>0</v>
      </c>
      <c r="N40" s="177">
        <v>0</v>
      </c>
    </row>
    <row r="41" spans="2:14" x14ac:dyDescent="0.2">
      <c r="B41" s="163" t="s">
        <v>80</v>
      </c>
      <c r="C41" s="163">
        <v>671</v>
      </c>
      <c r="D41" s="163" t="s">
        <v>115</v>
      </c>
      <c r="E41" s="175">
        <v>451.05</v>
      </c>
      <c r="F41" s="175">
        <f t="shared" si="0"/>
        <v>59.864622735417079</v>
      </c>
      <c r="G41" s="176">
        <v>7000</v>
      </c>
      <c r="H41" s="176">
        <f t="shared" si="2"/>
        <v>929.05965890238235</v>
      </c>
      <c r="I41" s="183">
        <v>7000</v>
      </c>
      <c r="J41" s="183">
        <f t="shared" si="1"/>
        <v>929.05965890238235</v>
      </c>
      <c r="K41" s="177">
        <v>7000</v>
      </c>
      <c r="L41" s="177">
        <v>0</v>
      </c>
      <c r="M41" s="177">
        <v>7000</v>
      </c>
      <c r="N41" s="177">
        <v>0</v>
      </c>
    </row>
    <row r="42" spans="2:14" x14ac:dyDescent="0.2">
      <c r="B42" s="163" t="s">
        <v>116</v>
      </c>
      <c r="C42" s="163">
        <v>671</v>
      </c>
      <c r="D42" s="194" t="s">
        <v>117</v>
      </c>
      <c r="E42" s="175">
        <v>107792.47</v>
      </c>
      <c r="F42" s="175">
        <f t="shared" si="0"/>
        <v>14306.519344349326</v>
      </c>
      <c r="G42" s="176">
        <v>0</v>
      </c>
      <c r="H42" s="176">
        <f t="shared" si="2"/>
        <v>0</v>
      </c>
      <c r="I42" s="183"/>
      <c r="J42" s="183">
        <f t="shared" si="1"/>
        <v>0</v>
      </c>
      <c r="K42" s="177"/>
      <c r="L42" s="177"/>
      <c r="M42" s="163"/>
      <c r="N42" s="177"/>
    </row>
    <row r="43" spans="2:14" x14ac:dyDescent="0.2">
      <c r="B43" s="194" t="s">
        <v>118</v>
      </c>
      <c r="C43" s="163">
        <v>671</v>
      </c>
      <c r="D43" s="194" t="s">
        <v>119</v>
      </c>
      <c r="E43" s="163">
        <v>0</v>
      </c>
      <c r="F43" s="175">
        <f t="shared" si="0"/>
        <v>0</v>
      </c>
      <c r="G43" s="176">
        <v>0</v>
      </c>
      <c r="H43" s="176">
        <f t="shared" si="2"/>
        <v>0</v>
      </c>
      <c r="I43" s="183"/>
      <c r="J43" s="183">
        <f t="shared" si="1"/>
        <v>0</v>
      </c>
      <c r="K43" s="177"/>
      <c r="L43" s="177"/>
      <c r="M43" s="163"/>
      <c r="N43" s="177"/>
    </row>
    <row r="44" spans="2:14" x14ac:dyDescent="0.2">
      <c r="B44" s="163" t="s">
        <v>120</v>
      </c>
      <c r="C44" s="163">
        <v>671</v>
      </c>
      <c r="D44" s="194" t="s">
        <v>121</v>
      </c>
      <c r="E44" s="175">
        <v>0</v>
      </c>
      <c r="F44" s="175">
        <f t="shared" si="0"/>
        <v>0</v>
      </c>
      <c r="G44" s="176">
        <v>0</v>
      </c>
      <c r="H44" s="176">
        <f t="shared" si="2"/>
        <v>0</v>
      </c>
      <c r="I44" s="183"/>
      <c r="J44" s="183">
        <f t="shared" si="1"/>
        <v>0</v>
      </c>
      <c r="K44" s="177"/>
      <c r="L44" s="177"/>
      <c r="M44" s="163"/>
      <c r="N44" s="177"/>
    </row>
    <row r="45" spans="2:14" x14ac:dyDescent="0.2">
      <c r="B45" s="163" t="s">
        <v>82</v>
      </c>
      <c r="C45" s="163">
        <v>671</v>
      </c>
      <c r="D45" s="194" t="s">
        <v>122</v>
      </c>
      <c r="E45" s="177">
        <v>9598.6200000000008</v>
      </c>
      <c r="F45" s="175">
        <f t="shared" si="0"/>
        <v>1273.9558033047979</v>
      </c>
      <c r="G45" s="163">
        <v>0</v>
      </c>
      <c r="H45" s="176">
        <f t="shared" si="2"/>
        <v>0</v>
      </c>
      <c r="I45" s="177"/>
      <c r="J45" s="183">
        <f t="shared" si="1"/>
        <v>0</v>
      </c>
      <c r="K45" s="177"/>
      <c r="L45" s="177"/>
      <c r="M45" s="163"/>
      <c r="N45" s="177"/>
    </row>
    <row r="46" spans="2:14" x14ac:dyDescent="0.2">
      <c r="B46" s="163" t="s">
        <v>156</v>
      </c>
      <c r="C46" s="163">
        <v>671</v>
      </c>
      <c r="D46" s="194" t="s">
        <v>157</v>
      </c>
      <c r="E46" s="177"/>
      <c r="F46" s="166"/>
      <c r="G46" s="163">
        <v>149837</v>
      </c>
      <c r="H46" s="176">
        <f t="shared" si="2"/>
        <v>19886.787444422323</v>
      </c>
      <c r="I46" s="177">
        <v>76015.570000000007</v>
      </c>
      <c r="J46" s="183">
        <f t="shared" si="1"/>
        <v>10088.999933638595</v>
      </c>
      <c r="K46" s="177"/>
      <c r="L46" s="177"/>
      <c r="M46" s="163"/>
      <c r="N46" s="177"/>
    </row>
    <row r="47" spans="2:14" x14ac:dyDescent="0.2">
      <c r="B47" s="163" t="s">
        <v>136</v>
      </c>
      <c r="C47" s="163">
        <v>671</v>
      </c>
      <c r="D47" s="194" t="s">
        <v>155</v>
      </c>
      <c r="E47" s="177"/>
      <c r="F47" s="166"/>
      <c r="G47" s="163"/>
      <c r="H47" s="173"/>
      <c r="I47" s="177">
        <v>16003.28</v>
      </c>
      <c r="J47" s="183">
        <f t="shared" si="1"/>
        <v>2124.0002654456166</v>
      </c>
      <c r="K47" s="177"/>
      <c r="L47" s="177"/>
      <c r="M47" s="163"/>
      <c r="N47" s="177"/>
    </row>
    <row r="48" spans="2:14" x14ac:dyDescent="0.2">
      <c r="B48" s="163" t="s">
        <v>88</v>
      </c>
      <c r="C48" s="163">
        <v>671</v>
      </c>
      <c r="D48" s="194" t="s">
        <v>154</v>
      </c>
      <c r="E48" s="163"/>
      <c r="F48" s="163"/>
      <c r="G48" s="163"/>
      <c r="H48" s="173"/>
      <c r="I48" s="177">
        <v>2998.73</v>
      </c>
      <c r="J48" s="183">
        <f t="shared" si="1"/>
        <v>397.99986727719158</v>
      </c>
      <c r="K48" s="177"/>
      <c r="L48" s="177"/>
      <c r="M48" s="163"/>
      <c r="N48" s="177"/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 KUNE</vt:lpstr>
      <vt:lpstr>SAŽETAK EURI</vt:lpstr>
      <vt:lpstr>RASHODI</vt:lpstr>
      <vt:lpstr>3-4</vt:lpstr>
      <vt:lpstr>prihodi</vt:lpstr>
      <vt:lpstr>'3-4'!Ispis_naslova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2021-12-17T10:15:18Z</dcterms:created>
  <dcterms:modified xsi:type="dcterms:W3CDTF">2023-03-03T12:13:47Z</dcterms:modified>
</cp:coreProperties>
</file>